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105" yWindow="-105" windowWidth="17370" windowHeight="11760"/>
  </bookViews>
  <sheets>
    <sheet name="Readme" sheetId="3" r:id="rId1"/>
    <sheet name="High vs Low matrix" sheetId="4" r:id="rId2"/>
    <sheet name="Level II matrix" sheetId="1" r:id="rId3"/>
    <sheet name="Level III matrix" sheetId="5" r:id="rId4"/>
    <sheet name="Level III matrix (HH)" sheetId="2" r:id="rId5"/>
  </sheets>
  <calcPr calcId="145621" calcOnSave="0"/>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BA33" i="2" l="1"/>
  <c r="H90" i="2"/>
  <c r="U17" i="1" l="1"/>
  <c r="H45" i="1" s="1"/>
  <c r="E137" i="5" l="1"/>
  <c r="F137" i="5" s="1"/>
  <c r="H136" i="5"/>
  <c r="I136" i="5" s="1"/>
  <c r="B139" i="5" s="1"/>
  <c r="E136" i="5"/>
  <c r="F136" i="5" s="1"/>
  <c r="C131" i="5"/>
  <c r="C129" i="5"/>
  <c r="C123" i="5"/>
  <c r="H115" i="5"/>
  <c r="I115" i="5" s="1"/>
  <c r="I114" i="5"/>
  <c r="G112" i="5"/>
  <c r="H112" i="5" s="1"/>
  <c r="I112" i="5" s="1"/>
  <c r="G111" i="5"/>
  <c r="H111" i="5" s="1"/>
  <c r="I111" i="5" s="1"/>
  <c r="C111" i="5"/>
  <c r="D111" i="5" s="1"/>
  <c r="E111" i="5" s="1"/>
  <c r="I110" i="5"/>
  <c r="H109" i="5"/>
  <c r="I109" i="5" s="1"/>
  <c r="G108" i="5"/>
  <c r="H108" i="5" s="1"/>
  <c r="I108" i="5" s="1"/>
  <c r="H107" i="5"/>
  <c r="I107" i="5" s="1"/>
  <c r="G107" i="5"/>
  <c r="E106" i="5"/>
  <c r="H104" i="5"/>
  <c r="I104" i="5" s="1"/>
  <c r="H103" i="5"/>
  <c r="I103" i="5" s="1"/>
  <c r="D103" i="5"/>
  <c r="E103" i="5" s="1"/>
  <c r="C103" i="5"/>
  <c r="H102" i="5"/>
  <c r="I102" i="5" s="1"/>
  <c r="H101" i="5"/>
  <c r="I101" i="5" s="1"/>
  <c r="G100" i="5"/>
  <c r="H100" i="5" s="1"/>
  <c r="I100" i="5" s="1"/>
  <c r="C100" i="5"/>
  <c r="D100" i="5" s="1"/>
  <c r="E100" i="5" s="1"/>
  <c r="H99" i="5"/>
  <c r="I99" i="5" s="1"/>
  <c r="C99" i="5"/>
  <c r="D99" i="5" s="1"/>
  <c r="E99" i="5" s="1"/>
  <c r="G98" i="5"/>
  <c r="H98" i="5" s="1"/>
  <c r="I98" i="5" s="1"/>
  <c r="E98" i="5"/>
  <c r="G96" i="5"/>
  <c r="H96" i="5" s="1"/>
  <c r="I96" i="5" s="1"/>
  <c r="C96" i="5"/>
  <c r="D96" i="5" s="1"/>
  <c r="E96" i="5" s="1"/>
  <c r="C95" i="5"/>
  <c r="D95" i="5" s="1"/>
  <c r="E95" i="5" s="1"/>
  <c r="G94" i="5"/>
  <c r="H94" i="5" s="1"/>
  <c r="I94" i="5" s="1"/>
  <c r="G92" i="5"/>
  <c r="H92" i="5" s="1"/>
  <c r="I92" i="5" s="1"/>
  <c r="E92" i="5"/>
  <c r="C92" i="5"/>
  <c r="D92" i="5" s="1"/>
  <c r="H91" i="5"/>
  <c r="I91" i="5" s="1"/>
  <c r="D91" i="5"/>
  <c r="E91" i="5" s="1"/>
  <c r="C91" i="5"/>
  <c r="H88" i="5"/>
  <c r="I88" i="5" s="1"/>
  <c r="G86" i="5"/>
  <c r="H86" i="5" s="1"/>
  <c r="I86" i="5" s="1"/>
  <c r="H84" i="5"/>
  <c r="I84" i="5" s="1"/>
  <c r="G84" i="5"/>
  <c r="G83" i="5"/>
  <c r="H83" i="5" s="1"/>
  <c r="I83" i="5" s="1"/>
  <c r="H82" i="5"/>
  <c r="I82" i="5" s="1"/>
  <c r="H81" i="5"/>
  <c r="I81" i="5" s="1"/>
  <c r="H80" i="5"/>
  <c r="I80" i="5" s="1"/>
  <c r="H79" i="5"/>
  <c r="I79" i="5" s="1"/>
  <c r="H78" i="5"/>
  <c r="I78" i="5" s="1"/>
  <c r="H77" i="5"/>
  <c r="I77" i="5" s="1"/>
  <c r="H76" i="5"/>
  <c r="I76" i="5" s="1"/>
  <c r="G75" i="5"/>
  <c r="H75" i="5" s="1"/>
  <c r="I75" i="5" s="1"/>
  <c r="D75" i="5"/>
  <c r="E75" i="5" s="1"/>
  <c r="C75" i="5"/>
  <c r="I73" i="5"/>
  <c r="H73" i="5"/>
  <c r="H72" i="5"/>
  <c r="I72" i="5" s="1"/>
  <c r="H71" i="5"/>
  <c r="I71" i="5" s="1"/>
  <c r="H70" i="5"/>
  <c r="I70" i="5" s="1"/>
  <c r="H68" i="5"/>
  <c r="I68" i="5" s="1"/>
  <c r="H67" i="5"/>
  <c r="I67" i="5" s="1"/>
  <c r="H66" i="5"/>
  <c r="I66" i="5" s="1"/>
  <c r="H64" i="5"/>
  <c r="I64" i="5" s="1"/>
  <c r="G64" i="5"/>
  <c r="C64" i="5"/>
  <c r="D64" i="5" s="1"/>
  <c r="E64" i="5" s="1"/>
  <c r="F59" i="5"/>
  <c r="F61" i="5" s="1"/>
  <c r="BC57" i="5"/>
  <c r="BB57" i="5"/>
  <c r="C114" i="5" s="1"/>
  <c r="D114" i="5" s="1"/>
  <c r="E114" i="5" s="1"/>
  <c r="BA57" i="5"/>
  <c r="C113" i="5" s="1"/>
  <c r="D113" i="5" s="1"/>
  <c r="E113" i="5" s="1"/>
  <c r="AZ57" i="5"/>
  <c r="C112" i="5" s="1"/>
  <c r="D112" i="5" s="1"/>
  <c r="E112" i="5" s="1"/>
  <c r="AY57" i="5"/>
  <c r="AX57" i="5"/>
  <c r="C110" i="5" s="1"/>
  <c r="D110" i="5" s="1"/>
  <c r="E110" i="5" s="1"/>
  <c r="AW57" i="5"/>
  <c r="AV57" i="5"/>
  <c r="C108" i="5" s="1"/>
  <c r="D108" i="5" s="1"/>
  <c r="E108" i="5" s="1"/>
  <c r="AU57" i="5"/>
  <c r="AT57" i="5"/>
  <c r="C106" i="5" s="1"/>
  <c r="D106" i="5" s="1"/>
  <c r="AS57" i="5"/>
  <c r="C105" i="5" s="1"/>
  <c r="D105" i="5" s="1"/>
  <c r="E105" i="5" s="1"/>
  <c r="AR57" i="5"/>
  <c r="AQ57" i="5"/>
  <c r="AP57" i="5"/>
  <c r="AO57" i="5"/>
  <c r="AN57" i="5"/>
  <c r="AM57" i="5"/>
  <c r="AL57" i="5"/>
  <c r="C98" i="5" s="1"/>
  <c r="D98" i="5" s="1"/>
  <c r="AK57" i="5"/>
  <c r="C97" i="5" s="1"/>
  <c r="D97" i="5" s="1"/>
  <c r="E97" i="5" s="1"/>
  <c r="AJ57" i="5"/>
  <c r="AI57" i="5"/>
  <c r="AH57" i="5"/>
  <c r="C94" i="5" s="1"/>
  <c r="D94" i="5" s="1"/>
  <c r="E94" i="5" s="1"/>
  <c r="AG57" i="5"/>
  <c r="C93" i="5" s="1"/>
  <c r="D93" i="5" s="1"/>
  <c r="E93" i="5" s="1"/>
  <c r="AF57" i="5"/>
  <c r="AE57" i="5"/>
  <c r="AD57" i="5"/>
  <c r="C90" i="5" s="1"/>
  <c r="D90" i="5" s="1"/>
  <c r="E90" i="5" s="1"/>
  <c r="AC57" i="5"/>
  <c r="C89" i="5" s="1"/>
  <c r="D89" i="5" s="1"/>
  <c r="E89" i="5" s="1"/>
  <c r="AB57" i="5"/>
  <c r="AA57" i="5"/>
  <c r="Z57" i="5"/>
  <c r="C86" i="5" s="1"/>
  <c r="D86" i="5" s="1"/>
  <c r="E86" i="5" s="1"/>
  <c r="Y57" i="5"/>
  <c r="C85" i="5" s="1"/>
  <c r="D85" i="5" s="1"/>
  <c r="E85" i="5" s="1"/>
  <c r="X57" i="5"/>
  <c r="C84" i="5" s="1"/>
  <c r="W57" i="5"/>
  <c r="C83" i="5" s="1"/>
  <c r="D83" i="5" s="1"/>
  <c r="E83" i="5" s="1"/>
  <c r="V57" i="5"/>
  <c r="U57" i="5"/>
  <c r="T57" i="5"/>
  <c r="S57" i="5"/>
  <c r="R57" i="5"/>
  <c r="Q57" i="5"/>
  <c r="P57" i="5"/>
  <c r="O57" i="5"/>
  <c r="N57" i="5"/>
  <c r="M57" i="5"/>
  <c r="L57" i="5"/>
  <c r="K57" i="5"/>
  <c r="J57" i="5"/>
  <c r="I57" i="5"/>
  <c r="C69" i="5" s="1"/>
  <c r="D69" i="5" s="1"/>
  <c r="E69" i="5" s="1"/>
  <c r="H57" i="5"/>
  <c r="G57" i="5"/>
  <c r="F57" i="5"/>
  <c r="E57" i="5"/>
  <c r="C65" i="5" s="1"/>
  <c r="D65" i="5" s="1"/>
  <c r="E65" i="5" s="1"/>
  <c r="D57" i="5"/>
  <c r="BD55" i="5"/>
  <c r="BD54" i="5"/>
  <c r="G114" i="5" s="1"/>
  <c r="H114" i="5" s="1"/>
  <c r="BD53" i="5"/>
  <c r="G113" i="5" s="1"/>
  <c r="H113" i="5" s="1"/>
  <c r="I113" i="5" s="1"/>
  <c r="BD52" i="5"/>
  <c r="BD51" i="5"/>
  <c r="BD50" i="5"/>
  <c r="G110" i="5" s="1"/>
  <c r="H110" i="5" s="1"/>
  <c r="BD49" i="5"/>
  <c r="BD48" i="5"/>
  <c r="BD47" i="5"/>
  <c r="BD46" i="5"/>
  <c r="G105" i="5" s="1"/>
  <c r="H105" i="5" s="1"/>
  <c r="I105" i="5" s="1"/>
  <c r="BD45" i="5"/>
  <c r="BD44" i="5"/>
  <c r="BD43" i="5"/>
  <c r="G103" i="5" s="1"/>
  <c r="BD42" i="5"/>
  <c r="BD41" i="5"/>
  <c r="BD40" i="5"/>
  <c r="BD39" i="5"/>
  <c r="G99" i="5" s="1"/>
  <c r="BD38" i="5"/>
  <c r="BD37" i="5"/>
  <c r="G97" i="5" s="1"/>
  <c r="H97" i="5" s="1"/>
  <c r="I97" i="5" s="1"/>
  <c r="BD36" i="5"/>
  <c r="BD35" i="5"/>
  <c r="G95" i="5" s="1"/>
  <c r="H95" i="5" s="1"/>
  <c r="I95" i="5" s="1"/>
  <c r="BD34" i="5"/>
  <c r="BD33" i="5"/>
  <c r="G93" i="5" s="1"/>
  <c r="H93" i="5" s="1"/>
  <c r="I93" i="5" s="1"/>
  <c r="BD32" i="5"/>
  <c r="BD31" i="5"/>
  <c r="G91" i="5" s="1"/>
  <c r="BD30" i="5"/>
  <c r="G90" i="5" s="1"/>
  <c r="H90" i="5" s="1"/>
  <c r="I90" i="5" s="1"/>
  <c r="BD29" i="5"/>
  <c r="G89" i="5" s="1"/>
  <c r="H89" i="5" s="1"/>
  <c r="I89" i="5" s="1"/>
  <c r="BD28" i="5"/>
  <c r="BD27" i="5"/>
  <c r="G87" i="5" s="1"/>
  <c r="H87" i="5" s="1"/>
  <c r="I87" i="5" s="1"/>
  <c r="BD26" i="5"/>
  <c r="BD25" i="5"/>
  <c r="G85" i="5" s="1"/>
  <c r="H85" i="5" s="1"/>
  <c r="I85" i="5" s="1"/>
  <c r="BD24" i="5"/>
  <c r="BD23" i="5"/>
  <c r="BD22" i="5"/>
  <c r="BD21" i="5"/>
  <c r="BD20" i="5"/>
  <c r="BD19" i="5"/>
  <c r="BD18" i="5"/>
  <c r="BD17" i="5"/>
  <c r="BD16" i="5"/>
  <c r="BD15" i="5"/>
  <c r="BD14" i="5"/>
  <c r="G74" i="5" s="1"/>
  <c r="H74" i="5" s="1"/>
  <c r="I74" i="5" s="1"/>
  <c r="BD13" i="5"/>
  <c r="BD12" i="5"/>
  <c r="BD11" i="5"/>
  <c r="BD10" i="5"/>
  <c r="BD9" i="5"/>
  <c r="G69" i="5" s="1"/>
  <c r="H69" i="5" s="1"/>
  <c r="I69" i="5" s="1"/>
  <c r="BD8" i="5"/>
  <c r="BD7" i="5"/>
  <c r="BD6" i="5"/>
  <c r="BD5" i="5"/>
  <c r="G65" i="5" s="1"/>
  <c r="H65" i="5" s="1"/>
  <c r="I65" i="5" s="1"/>
  <c r="BD4" i="5"/>
  <c r="G106" i="5" l="1"/>
  <c r="H106" i="5" s="1"/>
  <c r="I106" i="5" s="1"/>
  <c r="BD57" i="5"/>
  <c r="C125" i="5"/>
  <c r="D131" i="5" s="1"/>
  <c r="D32" i="1"/>
  <c r="B12" i="4"/>
  <c r="C25" i="4"/>
  <c r="C24" i="4"/>
  <c r="C26" i="4" s="1"/>
  <c r="C27" i="4" s="1"/>
  <c r="C23" i="4"/>
  <c r="C22" i="4"/>
  <c r="C15" i="4"/>
  <c r="F13" i="4"/>
  <c r="G13" i="4" s="1"/>
  <c r="H13" i="4" s="1"/>
  <c r="C12" i="4"/>
  <c r="D12" i="4" s="1"/>
  <c r="C7" i="4"/>
  <c r="C6" i="4"/>
  <c r="C9" i="4" s="1"/>
  <c r="D4" i="4"/>
  <c r="B13" i="4" s="1"/>
  <c r="C13" i="4" s="1"/>
  <c r="D13" i="4" s="1"/>
  <c r="C4" i="4"/>
  <c r="G3" i="4"/>
  <c r="G2" i="4"/>
  <c r="F12" i="4" s="1"/>
  <c r="G12" i="4" s="1"/>
  <c r="H12" i="4" s="1"/>
  <c r="D129" i="5" l="1"/>
  <c r="E130" i="5" s="1"/>
  <c r="C16" i="4"/>
  <c r="B55" i="1"/>
  <c r="C37" i="1"/>
  <c r="B64" i="1" l="1"/>
  <c r="B63" i="1"/>
  <c r="B65" i="1" s="1"/>
  <c r="C34" i="1"/>
  <c r="E131" i="2" l="1"/>
  <c r="C125" i="2"/>
  <c r="C123" i="2"/>
  <c r="C117" i="2"/>
  <c r="B130" i="2" s="1"/>
  <c r="E130" i="2" s="1"/>
  <c r="I109" i="2"/>
  <c r="J109" i="2" s="1"/>
  <c r="C107" i="2"/>
  <c r="D107" i="2" s="1"/>
  <c r="E107" i="2" s="1"/>
  <c r="I103" i="2"/>
  <c r="J103" i="2" s="1"/>
  <c r="I101" i="2"/>
  <c r="J101" i="2" s="1"/>
  <c r="H101" i="2"/>
  <c r="I98" i="2"/>
  <c r="J98" i="2" s="1"/>
  <c r="I96" i="2"/>
  <c r="J96" i="2" s="1"/>
  <c r="J95" i="2"/>
  <c r="I95" i="2"/>
  <c r="H88" i="2"/>
  <c r="I88" i="2" s="1"/>
  <c r="J88" i="2" s="1"/>
  <c r="I85" i="2"/>
  <c r="J85" i="2" s="1"/>
  <c r="I79" i="2"/>
  <c r="J79" i="2" s="1"/>
  <c r="I78" i="2"/>
  <c r="J78" i="2" s="1"/>
  <c r="I77" i="2"/>
  <c r="J77" i="2" s="1"/>
  <c r="I76" i="2"/>
  <c r="J76" i="2" s="1"/>
  <c r="I75" i="2"/>
  <c r="J75" i="2" s="1"/>
  <c r="I74" i="2"/>
  <c r="J74" i="2" s="1"/>
  <c r="I73" i="2"/>
  <c r="J73" i="2" s="1"/>
  <c r="I70" i="2"/>
  <c r="J70" i="2" s="1"/>
  <c r="J69" i="2"/>
  <c r="I69" i="2"/>
  <c r="I68" i="2"/>
  <c r="J68" i="2" s="1"/>
  <c r="I67" i="2"/>
  <c r="J67" i="2" s="1"/>
  <c r="I65" i="2"/>
  <c r="J65" i="2" s="1"/>
  <c r="I64" i="2"/>
  <c r="J64" i="2" s="1"/>
  <c r="I63" i="2"/>
  <c r="J63" i="2" s="1"/>
  <c r="F56" i="2"/>
  <c r="F58" i="2" s="1"/>
  <c r="AZ54" i="2"/>
  <c r="AY54" i="2"/>
  <c r="C108" i="2" s="1"/>
  <c r="D108" i="2" s="1"/>
  <c r="E108" i="2" s="1"/>
  <c r="AX54" i="2"/>
  <c r="AW54" i="2"/>
  <c r="C106" i="2" s="1"/>
  <c r="D106" i="2" s="1"/>
  <c r="E106" i="2" s="1"/>
  <c r="AV54" i="2"/>
  <c r="C105" i="2" s="1"/>
  <c r="D105" i="2" s="1"/>
  <c r="E105" i="2" s="1"/>
  <c r="AU54" i="2"/>
  <c r="C104" i="2" s="1"/>
  <c r="D104" i="2" s="1"/>
  <c r="E104" i="2" s="1"/>
  <c r="AT54" i="2"/>
  <c r="AS54" i="2"/>
  <c r="C102" i="2" s="1"/>
  <c r="D102" i="2" s="1"/>
  <c r="E102" i="2" s="1"/>
  <c r="AR54" i="2"/>
  <c r="AQ54" i="2"/>
  <c r="C100" i="2" s="1"/>
  <c r="D100" i="2" s="1"/>
  <c r="E100" i="2" s="1"/>
  <c r="AP54" i="2"/>
  <c r="C99" i="2" s="1"/>
  <c r="D99" i="2" s="1"/>
  <c r="E99" i="2" s="1"/>
  <c r="AO54" i="2"/>
  <c r="AN54" i="2"/>
  <c r="C97" i="2" s="1"/>
  <c r="D97" i="2" s="1"/>
  <c r="E97" i="2" s="1"/>
  <c r="AM54" i="2"/>
  <c r="AL54" i="2"/>
  <c r="AK54" i="2"/>
  <c r="C94" i="2" s="1"/>
  <c r="D94" i="2" s="1"/>
  <c r="E94" i="2" s="1"/>
  <c r="AJ54" i="2"/>
  <c r="C93" i="2" s="1"/>
  <c r="D93" i="2" s="1"/>
  <c r="E93" i="2" s="1"/>
  <c r="AI54" i="2"/>
  <c r="C92" i="2" s="1"/>
  <c r="D92" i="2" s="1"/>
  <c r="E92" i="2" s="1"/>
  <c r="AH54" i="2"/>
  <c r="C91" i="2" s="1"/>
  <c r="D91" i="2" s="1"/>
  <c r="E91" i="2" s="1"/>
  <c r="AG54" i="2"/>
  <c r="C90" i="2" s="1"/>
  <c r="D90" i="2" s="1"/>
  <c r="E90" i="2" s="1"/>
  <c r="AF54" i="2"/>
  <c r="C89" i="2" s="1"/>
  <c r="D89" i="2" s="1"/>
  <c r="E89" i="2" s="1"/>
  <c r="AE54" i="2"/>
  <c r="C88" i="2" s="1"/>
  <c r="D88" i="2" s="1"/>
  <c r="E88" i="2" s="1"/>
  <c r="AD54" i="2"/>
  <c r="C87" i="2" s="1"/>
  <c r="D87" i="2" s="1"/>
  <c r="E87" i="2" s="1"/>
  <c r="AC54" i="2"/>
  <c r="C86" i="2" s="1"/>
  <c r="D86" i="2" s="1"/>
  <c r="E86" i="2" s="1"/>
  <c r="AB54" i="2"/>
  <c r="AA54" i="2"/>
  <c r="Z54" i="2"/>
  <c r="C83" i="2" s="1"/>
  <c r="D83" i="2" s="1"/>
  <c r="E83" i="2" s="1"/>
  <c r="Y54" i="2"/>
  <c r="C82" i="2" s="1"/>
  <c r="D82" i="2" s="1"/>
  <c r="E82" i="2" s="1"/>
  <c r="X54" i="2"/>
  <c r="C81" i="2" s="1"/>
  <c r="W54" i="2"/>
  <c r="C80" i="2" s="1"/>
  <c r="D80" i="2" s="1"/>
  <c r="E80" i="2" s="1"/>
  <c r="V54" i="2"/>
  <c r="U54" i="2"/>
  <c r="T54" i="2"/>
  <c r="S54" i="2"/>
  <c r="R54" i="2"/>
  <c r="Q54" i="2"/>
  <c r="P54" i="2"/>
  <c r="O54" i="2"/>
  <c r="C72" i="2" s="1"/>
  <c r="D72" i="2" s="1"/>
  <c r="E72" i="2" s="1"/>
  <c r="N54" i="2"/>
  <c r="M54" i="2"/>
  <c r="L54" i="2"/>
  <c r="K54" i="2"/>
  <c r="J54" i="2"/>
  <c r="I54" i="2"/>
  <c r="C66" i="2" s="1"/>
  <c r="D66" i="2" s="1"/>
  <c r="E66" i="2" s="1"/>
  <c r="H54" i="2"/>
  <c r="G54" i="2"/>
  <c r="F54" i="2"/>
  <c r="E54" i="2"/>
  <c r="D54" i="2"/>
  <c r="C61" i="2" s="1"/>
  <c r="D61" i="2" s="1"/>
  <c r="E61" i="2" s="1"/>
  <c r="BA52" i="2"/>
  <c r="BA51" i="2"/>
  <c r="H108" i="2" s="1"/>
  <c r="I108" i="2" s="1"/>
  <c r="J108" i="2" s="1"/>
  <c r="BA50" i="2"/>
  <c r="H107" i="2" s="1"/>
  <c r="I107" i="2" s="1"/>
  <c r="J107" i="2" s="1"/>
  <c r="BA49" i="2"/>
  <c r="H106" i="2" s="1"/>
  <c r="I106" i="2" s="1"/>
  <c r="J106" i="2" s="1"/>
  <c r="BA48" i="2"/>
  <c r="H105" i="2" s="1"/>
  <c r="I105" i="2" s="1"/>
  <c r="J105" i="2" s="1"/>
  <c r="BA47" i="2"/>
  <c r="H104" i="2" s="1"/>
  <c r="I104" i="2" s="1"/>
  <c r="J104" i="2" s="1"/>
  <c r="BA46" i="2"/>
  <c r="BA45" i="2"/>
  <c r="H102" i="2" s="1"/>
  <c r="I102" i="2" s="1"/>
  <c r="J102" i="2" s="1"/>
  <c r="BA44" i="2"/>
  <c r="BA43" i="2"/>
  <c r="H100" i="2" s="1"/>
  <c r="I100" i="2" s="1"/>
  <c r="J100" i="2" s="1"/>
  <c r="BA42" i="2"/>
  <c r="BA41" i="2"/>
  <c r="BA40" i="2"/>
  <c r="H97" i="2" s="1"/>
  <c r="I97" i="2" s="1"/>
  <c r="J97" i="2" s="1"/>
  <c r="BA39" i="2"/>
  <c r="BA38" i="2"/>
  <c r="BA37" i="2"/>
  <c r="H94" i="2" s="1"/>
  <c r="I94" i="2" s="1"/>
  <c r="J94" i="2" s="1"/>
  <c r="BA36" i="2"/>
  <c r="H93" i="2" s="1"/>
  <c r="I93" i="2" s="1"/>
  <c r="J93" i="2" s="1"/>
  <c r="BA35" i="2"/>
  <c r="H92" i="2" s="1"/>
  <c r="I92" i="2" s="1"/>
  <c r="J92" i="2" s="1"/>
  <c r="BA34" i="2"/>
  <c r="H91" i="2" s="1"/>
  <c r="I91" i="2" s="1"/>
  <c r="J91" i="2" s="1"/>
  <c r="BA32" i="2"/>
  <c r="H89" i="2" s="1"/>
  <c r="I89" i="2" s="1"/>
  <c r="J89" i="2" s="1"/>
  <c r="BA31" i="2"/>
  <c r="BA30" i="2"/>
  <c r="H87" i="2" s="1"/>
  <c r="I87" i="2" s="1"/>
  <c r="J87" i="2" s="1"/>
  <c r="BA29" i="2"/>
  <c r="H86" i="2" s="1"/>
  <c r="I86" i="2" s="1"/>
  <c r="J86" i="2" s="1"/>
  <c r="BA28" i="2"/>
  <c r="BA27" i="2"/>
  <c r="H84" i="2" s="1"/>
  <c r="I84" i="2" s="1"/>
  <c r="J84" i="2" s="1"/>
  <c r="BA26" i="2"/>
  <c r="H83" i="2" s="1"/>
  <c r="I83" i="2" s="1"/>
  <c r="J83" i="2" s="1"/>
  <c r="BA25" i="2"/>
  <c r="H82" i="2" s="1"/>
  <c r="I82" i="2" s="1"/>
  <c r="J82" i="2" s="1"/>
  <c r="BA24" i="2"/>
  <c r="H81" i="2" s="1"/>
  <c r="I81" i="2" s="1"/>
  <c r="J81" i="2" s="1"/>
  <c r="BA23" i="2"/>
  <c r="H80" i="2" s="1"/>
  <c r="I80" i="2" s="1"/>
  <c r="J80" i="2" s="1"/>
  <c r="BA22" i="2"/>
  <c r="BA21" i="2"/>
  <c r="BA20" i="2"/>
  <c r="BA19" i="2"/>
  <c r="BA18" i="2"/>
  <c r="BA17" i="2"/>
  <c r="BA16" i="2"/>
  <c r="BA15" i="2"/>
  <c r="H72" i="2" s="1"/>
  <c r="I72" i="2" s="1"/>
  <c r="J72" i="2" s="1"/>
  <c r="BA14" i="2"/>
  <c r="H71" i="2" s="1"/>
  <c r="I71" i="2" s="1"/>
  <c r="J71" i="2" s="1"/>
  <c r="BA13" i="2"/>
  <c r="BA12" i="2"/>
  <c r="BA11" i="2"/>
  <c r="BA10" i="2"/>
  <c r="BA9" i="2"/>
  <c r="H66" i="2" s="1"/>
  <c r="I66" i="2" s="1"/>
  <c r="J66" i="2" s="1"/>
  <c r="BA8" i="2"/>
  <c r="BA7" i="2"/>
  <c r="BA6" i="2"/>
  <c r="BA5" i="2"/>
  <c r="H62" i="2" s="1"/>
  <c r="I62" i="2" s="1"/>
  <c r="J62" i="2" s="1"/>
  <c r="BA4" i="2"/>
  <c r="B66" i="1"/>
  <c r="B67" i="1" s="1"/>
  <c r="B68" i="1" s="1"/>
  <c r="C47" i="1"/>
  <c r="D47" i="1" s="1"/>
  <c r="C42" i="1"/>
  <c r="D42" i="1" s="1"/>
  <c r="C39" i="1"/>
  <c r="D39" i="1" s="1"/>
  <c r="D37" i="1"/>
  <c r="C35" i="1"/>
  <c r="D35" i="1" s="1"/>
  <c r="I33" i="1"/>
  <c r="J33" i="1" s="1"/>
  <c r="D28" i="1"/>
  <c r="T24" i="1"/>
  <c r="B50" i="1" s="1"/>
  <c r="C50" i="1" s="1"/>
  <c r="D50" i="1" s="1"/>
  <c r="S24" i="1"/>
  <c r="B49" i="1" s="1"/>
  <c r="C49" i="1" s="1"/>
  <c r="D49" i="1" s="1"/>
  <c r="R24" i="1"/>
  <c r="B48" i="1" s="1"/>
  <c r="C48" i="1" s="1"/>
  <c r="D48" i="1" s="1"/>
  <c r="Q24" i="1"/>
  <c r="P24" i="1"/>
  <c r="B46" i="1" s="1"/>
  <c r="C46" i="1" s="1"/>
  <c r="D46" i="1" s="1"/>
  <c r="O24" i="1"/>
  <c r="B45" i="1" s="1"/>
  <c r="C45" i="1" s="1"/>
  <c r="D45" i="1" s="1"/>
  <c r="N24" i="1"/>
  <c r="B44" i="1" s="1"/>
  <c r="C44" i="1" s="1"/>
  <c r="D44" i="1" s="1"/>
  <c r="M24" i="1"/>
  <c r="B43" i="1" s="1"/>
  <c r="C43" i="1" s="1"/>
  <c r="D43" i="1" s="1"/>
  <c r="L24" i="1"/>
  <c r="K24" i="1"/>
  <c r="B41" i="1" s="1"/>
  <c r="C41" i="1" s="1"/>
  <c r="D41" i="1" s="1"/>
  <c r="J24" i="1"/>
  <c r="B40" i="1" s="1"/>
  <c r="C40" i="1" s="1"/>
  <c r="D40" i="1" s="1"/>
  <c r="I24" i="1"/>
  <c r="H24" i="1"/>
  <c r="B38" i="1" s="1"/>
  <c r="C38" i="1" s="1"/>
  <c r="D38" i="1" s="1"/>
  <c r="G24" i="1"/>
  <c r="F24" i="1"/>
  <c r="B36" i="1" s="1"/>
  <c r="C36" i="1" s="1"/>
  <c r="D36" i="1" s="1"/>
  <c r="E24" i="1"/>
  <c r="D24" i="1"/>
  <c r="C24" i="1"/>
  <c r="B24" i="1"/>
  <c r="U22" i="1"/>
  <c r="H50" i="1" s="1"/>
  <c r="I50" i="1" s="1"/>
  <c r="J50" i="1" s="1"/>
  <c r="U21" i="1"/>
  <c r="H49" i="1" s="1"/>
  <c r="I49" i="1" s="1"/>
  <c r="J49" i="1" s="1"/>
  <c r="U20" i="1"/>
  <c r="H48" i="1" s="1"/>
  <c r="I48" i="1" s="1"/>
  <c r="J48" i="1" s="1"/>
  <c r="U19" i="1"/>
  <c r="H47" i="1" s="1"/>
  <c r="I47" i="1" s="1"/>
  <c r="J47" i="1" s="1"/>
  <c r="U18" i="1"/>
  <c r="H46" i="1" s="1"/>
  <c r="I46" i="1" s="1"/>
  <c r="J46" i="1" s="1"/>
  <c r="I45" i="1"/>
  <c r="J45" i="1" s="1"/>
  <c r="U16" i="1"/>
  <c r="H44" i="1" s="1"/>
  <c r="I44" i="1" s="1"/>
  <c r="J44" i="1" s="1"/>
  <c r="U15" i="1"/>
  <c r="H43" i="1" s="1"/>
  <c r="I43" i="1" s="1"/>
  <c r="J43" i="1" s="1"/>
  <c r="U14" i="1"/>
  <c r="H42" i="1" s="1"/>
  <c r="I42" i="1" s="1"/>
  <c r="J42" i="1" s="1"/>
  <c r="U13" i="1"/>
  <c r="H41" i="1" s="1"/>
  <c r="I41" i="1" s="1"/>
  <c r="J41" i="1" s="1"/>
  <c r="U12" i="1"/>
  <c r="H40" i="1" s="1"/>
  <c r="I40" i="1" s="1"/>
  <c r="J40" i="1" s="1"/>
  <c r="U11" i="1"/>
  <c r="H39" i="1" s="1"/>
  <c r="I39" i="1" s="1"/>
  <c r="J39" i="1" s="1"/>
  <c r="U10" i="1"/>
  <c r="H38" i="1" s="1"/>
  <c r="I38" i="1" s="1"/>
  <c r="J38" i="1" s="1"/>
  <c r="U9" i="1"/>
  <c r="H37" i="1" s="1"/>
  <c r="I37" i="1" s="1"/>
  <c r="J37" i="1" s="1"/>
  <c r="U8" i="1"/>
  <c r="H36" i="1" s="1"/>
  <c r="I36" i="1" s="1"/>
  <c r="J36" i="1" s="1"/>
  <c r="U7" i="1"/>
  <c r="U6" i="1"/>
  <c r="U5" i="1"/>
  <c r="H33" i="1" s="1"/>
  <c r="U4" i="1"/>
  <c r="I90" i="2" l="1"/>
  <c r="J90" i="2" s="1"/>
  <c r="H32" i="1"/>
  <c r="I32" i="1" s="1"/>
  <c r="J32" i="1" s="1"/>
  <c r="H34" i="1"/>
  <c r="I34" i="1" s="1"/>
  <c r="J34" i="1" s="1"/>
  <c r="B32" i="1"/>
  <c r="C32" i="1" s="1"/>
  <c r="B56" i="1"/>
  <c r="H99" i="2"/>
  <c r="I99" i="2" s="1"/>
  <c r="J99" i="2" s="1"/>
  <c r="B33" i="1"/>
  <c r="C33" i="1" s="1"/>
  <c r="D33" i="1" s="1"/>
  <c r="U24" i="1"/>
  <c r="C119" i="2"/>
  <c r="D125" i="2" s="1"/>
  <c r="H61" i="2"/>
  <c r="I61" i="2" s="1"/>
  <c r="J61" i="2" s="1"/>
  <c r="C62" i="2"/>
  <c r="D62" i="2" s="1"/>
  <c r="E62" i="2" s="1"/>
  <c r="BA54" i="2"/>
  <c r="D123" i="2" l="1"/>
  <c r="E124" i="2" s="1"/>
  <c r="B131" i="2"/>
  <c r="F131" i="2" s="1"/>
  <c r="F130" i="2"/>
  <c r="H130" i="2" s="1"/>
  <c r="I130" i="2" s="1"/>
  <c r="B133" i="2" s="1"/>
</calcChain>
</file>

<file path=xl/sharedStrings.xml><?xml version="1.0" encoding="utf-8"?>
<sst xmlns="http://schemas.openxmlformats.org/spreadsheetml/2006/main" count="425" uniqueCount="106">
  <si>
    <t>BC</t>
  </si>
  <si>
    <t>BL</t>
  </si>
  <si>
    <t>CD</t>
  </si>
  <si>
    <t>CM</t>
  </si>
  <si>
    <t>ED</t>
  </si>
  <si>
    <t>ER</t>
  </si>
  <si>
    <t>FL</t>
  </si>
  <si>
    <t>FS</t>
  </si>
  <si>
    <t>FW</t>
  </si>
  <si>
    <t>GA</t>
  </si>
  <si>
    <t>GM</t>
  </si>
  <si>
    <t>GS</t>
  </si>
  <si>
    <t>HD</t>
  </si>
  <si>
    <t>HH</t>
  </si>
  <si>
    <t>PB</t>
  </si>
  <si>
    <t>PF</t>
  </si>
  <si>
    <t>WD</t>
  </si>
  <si>
    <t>WN</t>
  </si>
  <si>
    <t>WS</t>
  </si>
  <si>
    <t>ROW TOTAL</t>
  </si>
  <si>
    <t>CORRECT AREAS</t>
  </si>
  <si>
    <t>COLUMN TOTAL</t>
  </si>
  <si>
    <t>TOTAL CORRECT PREDICTED AREA</t>
  </si>
  <si>
    <t>TOTAL AREA</t>
  </si>
  <si>
    <t xml:space="preserve">OVERALL ACCURACY </t>
  </si>
  <si>
    <t>ERROR OF OMISSION</t>
  </si>
  <si>
    <t>ERROR OF COMISSION</t>
  </si>
  <si>
    <t>KAPPA EQN 1</t>
  </si>
  <si>
    <t>KAPPA EQN 2</t>
  </si>
  <si>
    <t>TOTAL NUMBER</t>
  </si>
  <si>
    <t>KAPPA 1</t>
  </si>
  <si>
    <t>KAPPA 2</t>
  </si>
  <si>
    <t>TOTAL NO*K1</t>
  </si>
  <si>
    <t>TOTAL NO SQU</t>
  </si>
  <si>
    <t>(TOTAL *K1)-K2</t>
  </si>
  <si>
    <t>TOTAL SQ - K2</t>
  </si>
  <si>
    <t>Kappa coefficient</t>
  </si>
  <si>
    <t>BC1</t>
  </si>
  <si>
    <t>BC2</t>
  </si>
  <si>
    <t>BC3</t>
  </si>
  <si>
    <t>BC4</t>
  </si>
  <si>
    <t>BL2</t>
  </si>
  <si>
    <t>BL3</t>
  </si>
  <si>
    <t>CD3</t>
  </si>
  <si>
    <t>CD4</t>
  </si>
  <si>
    <t>CM2</t>
  </si>
  <si>
    <t>ED1</t>
  </si>
  <si>
    <t>ED2</t>
  </si>
  <si>
    <t>ED3</t>
  </si>
  <si>
    <t>ER2</t>
  </si>
  <si>
    <t>FL1</t>
  </si>
  <si>
    <t>FL3</t>
  </si>
  <si>
    <t>FL4</t>
  </si>
  <si>
    <t>FL6</t>
  </si>
  <si>
    <t>FL8</t>
  </si>
  <si>
    <t>FS1</t>
  </si>
  <si>
    <t>FW1</t>
  </si>
  <si>
    <t>FW4</t>
  </si>
  <si>
    <t>GA1</t>
  </si>
  <si>
    <t>GA2</t>
  </si>
  <si>
    <t>GM1</t>
  </si>
  <si>
    <t>GS1</t>
  </si>
  <si>
    <t>GS2</t>
  </si>
  <si>
    <t>GS3</t>
  </si>
  <si>
    <t>GS4</t>
  </si>
  <si>
    <t>HD1</t>
  </si>
  <si>
    <t>PB1</t>
  </si>
  <si>
    <t>PB2</t>
  </si>
  <si>
    <t>PB3</t>
  </si>
  <si>
    <t>PB4</t>
  </si>
  <si>
    <t>PF1</t>
  </si>
  <si>
    <t>PF2</t>
  </si>
  <si>
    <t>WD1</t>
  </si>
  <si>
    <t>WD2</t>
  </si>
  <si>
    <t>WD3</t>
  </si>
  <si>
    <t>WD4</t>
  </si>
  <si>
    <t>WD5</t>
  </si>
  <si>
    <t>WN1</t>
  </si>
  <si>
    <t>WN2</t>
  </si>
  <si>
    <t>WN4</t>
  </si>
  <si>
    <t>WN5</t>
  </si>
  <si>
    <t>WN6</t>
  </si>
  <si>
    <t>WN7</t>
  </si>
  <si>
    <t>WS1</t>
  </si>
  <si>
    <t>WS2</t>
  </si>
  <si>
    <t>OMISSION ERROR</t>
  </si>
  <si>
    <t>COMISSION ERROR</t>
  </si>
  <si>
    <t>HIGH</t>
  </si>
  <si>
    <t>LOW</t>
  </si>
  <si>
    <t>TOTAL CORRECT</t>
  </si>
  <si>
    <t>% CORRECT</t>
  </si>
  <si>
    <t>ERROR OF COMMISSION</t>
  </si>
  <si>
    <t>kappa coefficient number</t>
  </si>
  <si>
    <t>k1</t>
  </si>
  <si>
    <t>k2</t>
  </si>
  <si>
    <t>total number</t>
  </si>
  <si>
    <t>total no. * k1</t>
  </si>
  <si>
    <t>total squared</t>
  </si>
  <si>
    <t>(Total*k1)-k2</t>
  </si>
  <si>
    <t>total squred -k2</t>
  </si>
  <si>
    <t>kappa coefficient</t>
  </si>
  <si>
    <t>GROUND TRUTHED VALUES</t>
  </si>
  <si>
    <t>HH1</t>
  </si>
  <si>
    <t>HH2</t>
  </si>
  <si>
    <t>HH3</t>
  </si>
  <si>
    <t>HH4</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</si>
</sst>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
  </numFmts>
  <fonts count="5" x14ac:knownFonts="1">
    <font>
      <sz val="11"/>
      <color theme="1"/>
      <name val="Calibri"/>
      <family val="2"/>
      <scheme val="minor"/>
    </font>
    <font>
      <sz val="10"/>
      <name val="Arial"/>
      <charset val="1"/>
    </font>
    <font>
      <sz val="10"/>
      <name val="Arial"/>
      <family val="2"/>
    </font>
    <font>
      <b/>
      <sz val="10"/>
      <name val="Arial"/>
      <charset val="1"/>
    </font>
    <font>
      <b/>
      <sz val="11"/>
      <color theme="1"/>
      <name val="Calibri"/>
      <family val="2"/>
      <scheme val="minor"/>
    </font>
  </fonts>
  <fills count="3">
    <fill>
      <patternFill patternType="none"/>
    </fill>
    <fill>
      <patternFill patternType="gray125"/>
    </fill>
    <fill>
      <patternFill patternType="solid">
        <fgColor theme="0" tint="-0.14999847407452621"/>
        <bgColor indexed="64"/>
      </patternFill>
    </fill>
  </fills>
  <borders count="1">
    <border>
      <left/>
      <right/>
      <top/>
      <bottom/>
      <diagonal/>
    </border>
  </borders>
  <cellStyleXfs count="1">
    <xf numFmtId="0" fontId="0" fillId="0" borderId="0"/>
  </cellStyleXfs>
  <cellXfs count="11">
    <xf numFmtId="0" fontId="0" fillId="0" borderId="0" xfId="0"/>
    <xf numFmtId="0" fontId="1" fillId="0" borderId="0" xfId="0" applyFont="1" applyFill="1" applyBorder="1" applyAlignment="1" applyProtection="1"/>
    <xf numFmtId="0" fontId="2" fillId="0" borderId="0" xfId="0" applyFont="1" applyFill="1" applyBorder="1" applyAlignment="1" applyProtection="1"/>
    <xf numFmtId="0" fontId="0" fillId="2" borderId="0" xfId="0" applyFill="1"/>
    <xf numFmtId="0" fontId="0" fillId="0" borderId="0" xfId="0" applyFill="1"/>
    <xf numFmtId="0" fontId="1" fillId="2" borderId="0" xfId="0" applyFont="1" applyFill="1" applyBorder="1" applyAlignment="1" applyProtection="1"/>
    <xf numFmtId="0" fontId="3" fillId="0" borderId="0" xfId="0" applyFont="1" applyAlignment="1">
      <alignment horizontal="center"/>
    </xf>
    <xf numFmtId="0" fontId="1" fillId="0" borderId="0" xfId="0" applyFont="1"/>
    <xf numFmtId="0" fontId="4" fillId="0" borderId="0" xfId="0" applyFont="1"/>
    <xf numFmtId="164" fontId="0" fillId="0" borderId="0" xfId="0" applyNumberFormat="1"/>
    <xf numFmtId="2" fontId="0" fillId="0" borderId="0" xfId="0" applyNumberFormat="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66675</xdr:colOff>
      <xdr:row>0</xdr:row>
      <xdr:rowOff>47624</xdr:rowOff>
    </xdr:from>
    <xdr:to>
      <xdr:col>16</xdr:col>
      <xdr:colOff>276225</xdr:colOff>
      <xdr:row>26</xdr:row>
      <xdr:rowOff>19049</xdr:rowOff>
    </xdr:to>
    <xdr:sp macro="" textlink="">
      <xdr:nvSpPr>
        <xdr:cNvPr id="2" name="TextBox 1">
          <a:extLst>
            <a:ext uri="{FF2B5EF4-FFF2-40B4-BE49-F238E27FC236}">
              <a16:creationId xmlns="" xmlns:a16="http://schemas.microsoft.com/office/drawing/2014/main" id="{00000000-0008-0000-0000-000002000000}"/>
            </a:ext>
          </a:extLst>
        </xdr:cNvPr>
        <xdr:cNvSpPr txBox="1"/>
      </xdr:nvSpPr>
      <xdr:spPr>
        <a:xfrm>
          <a:off x="66675" y="47624"/>
          <a:ext cx="9963150" cy="49244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lang="en-IE" sz="1400" b="1" baseline="0">
              <a:solidFill>
                <a:sysClr val="windowText" lastClr="000000"/>
              </a:solidFill>
              <a:effectLst/>
              <a:latin typeface="+mn-lt"/>
              <a:ea typeface="+mn-ea"/>
              <a:cs typeface="+mn-cs"/>
            </a:rPr>
            <a:t>This file provides the confusion matrices associated with a publication in the Irish Journal of Agricultural and Food Research. The article is by John A. Finn and Patrick Moran, and titled 'A pilot study of methodology for the development of farmland habitat reports for sustainability assessments'.</a:t>
          </a:r>
        </a:p>
        <a:p>
          <a:pPr marL="0" marR="0" indent="0" defTabSz="914400" eaLnBrk="1" fontAlgn="auto" latinLnBrk="0" hangingPunct="1">
            <a:lnSpc>
              <a:spcPct val="100000"/>
            </a:lnSpc>
            <a:spcBef>
              <a:spcPts val="0"/>
            </a:spcBef>
            <a:spcAft>
              <a:spcPts val="0"/>
            </a:spcAft>
            <a:buClrTx/>
            <a:buSzTx/>
            <a:buFontTx/>
            <a:buNone/>
            <a:tabLst/>
            <a:defRPr/>
          </a:pPr>
          <a:endParaRPr lang="en-IE" sz="1400" b="1" baseline="0">
            <a:solidFill>
              <a:sysClr val="windowText" lastClr="000000"/>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endParaRPr lang="en-IE" sz="1400" b="1" baseline="0">
            <a:solidFill>
              <a:sysClr val="windowText" lastClr="000000"/>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en-IE" sz="1400" b="1" baseline="0">
              <a:solidFill>
                <a:sysClr val="windowText" lastClr="000000"/>
              </a:solidFill>
              <a:effectLst/>
              <a:latin typeface="+mn-lt"/>
              <a:ea typeface="+mn-ea"/>
              <a:cs typeface="+mn-cs"/>
            </a:rPr>
            <a:t>This file contains four worksheets: 'High vs Low matrix', 'Level II matrix', 'Level III matrix'  and 'Level III matrix (HH)' </a:t>
          </a:r>
        </a:p>
        <a:p>
          <a:pPr marL="0" marR="0" indent="0" defTabSz="914400" eaLnBrk="1" fontAlgn="auto" latinLnBrk="0" hangingPunct="1">
            <a:lnSpc>
              <a:spcPct val="100000"/>
            </a:lnSpc>
            <a:spcBef>
              <a:spcPts val="0"/>
            </a:spcBef>
            <a:spcAft>
              <a:spcPts val="0"/>
            </a:spcAft>
            <a:buClrTx/>
            <a:buSzTx/>
            <a:buFontTx/>
            <a:buNone/>
            <a:tabLst/>
            <a:defRPr/>
          </a:pPr>
          <a:endParaRPr lang="en-IE" sz="1400" b="1" baseline="0">
            <a:solidFill>
              <a:sysClr val="windowText" lastClr="000000"/>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en-IE" sz="1400" b="1" baseline="0">
              <a:solidFill>
                <a:sysClr val="windowText" lastClr="000000"/>
              </a:solidFill>
              <a:effectLst/>
              <a:latin typeface="+mn-lt"/>
              <a:ea typeface="+mn-ea"/>
              <a:cs typeface="+mn-cs"/>
            </a:rPr>
            <a:t>The worksheet 'High vs Low matrix' contains data  on habitat area and the confusion matrix corresponding to the 'high' and 'low' categories that represent an aggregate of habitats. See text for details of which habitats of Fossit (2000) were included in each category. </a:t>
          </a:r>
        </a:p>
        <a:p>
          <a:pPr marL="0" marR="0" indent="0" defTabSz="914400" eaLnBrk="1" fontAlgn="auto" latinLnBrk="0" hangingPunct="1">
            <a:lnSpc>
              <a:spcPct val="100000"/>
            </a:lnSpc>
            <a:spcBef>
              <a:spcPts val="0"/>
            </a:spcBef>
            <a:spcAft>
              <a:spcPts val="0"/>
            </a:spcAft>
            <a:buClrTx/>
            <a:buSzTx/>
            <a:buFontTx/>
            <a:buNone/>
            <a:tabLst/>
            <a:defRPr/>
          </a:pPr>
          <a:endParaRPr lang="en-IE" sz="1400" b="1" baseline="0">
            <a:solidFill>
              <a:sysClr val="windowText" lastClr="000000"/>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en-IE" sz="1400" b="1" baseline="0">
              <a:solidFill>
                <a:sysClr val="windowText" lastClr="000000"/>
              </a:solidFill>
              <a:effectLst/>
              <a:latin typeface="+mn-lt"/>
              <a:ea typeface="+mn-ea"/>
              <a:cs typeface="+mn-cs"/>
            </a:rPr>
            <a:t>The worksheet 'Level II confusion matrix' contains data  on habitat area and the confusion matrix corresponding to level II habitat groups in the Irish habitat classification of Fossit (2000).</a:t>
          </a:r>
        </a:p>
        <a:p>
          <a:pPr marL="0" marR="0" indent="0" defTabSz="914400" eaLnBrk="1" fontAlgn="auto" latinLnBrk="0" hangingPunct="1">
            <a:lnSpc>
              <a:spcPct val="100000"/>
            </a:lnSpc>
            <a:spcBef>
              <a:spcPts val="0"/>
            </a:spcBef>
            <a:spcAft>
              <a:spcPts val="0"/>
            </a:spcAft>
            <a:buClrTx/>
            <a:buSzTx/>
            <a:buFontTx/>
            <a:buNone/>
            <a:tabLst/>
            <a:defRPr/>
          </a:pPr>
          <a:endParaRPr lang="en-IE" sz="1400" b="1" baseline="0">
            <a:solidFill>
              <a:sysClr val="windowText" lastClr="000000"/>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en-IE" sz="1400" b="1" baseline="0">
              <a:solidFill>
                <a:sysClr val="windowText" lastClr="000000"/>
              </a:solidFill>
              <a:effectLst/>
              <a:latin typeface="+mn-lt"/>
              <a:ea typeface="+mn-ea"/>
              <a:cs typeface="+mn-cs"/>
            </a:rPr>
            <a:t>The worksheet 'Level III confusion matrix' contains data  on habitat area and the confusion matrix corresponding to level III habitat groups in the Irish habitat classification of Fossit (2000).</a:t>
          </a:r>
        </a:p>
        <a:p>
          <a:pPr marL="0" marR="0" indent="0" defTabSz="914400" eaLnBrk="1" fontAlgn="auto" latinLnBrk="0" hangingPunct="1">
            <a:lnSpc>
              <a:spcPct val="100000"/>
            </a:lnSpc>
            <a:spcBef>
              <a:spcPts val="0"/>
            </a:spcBef>
            <a:spcAft>
              <a:spcPts val="0"/>
            </a:spcAft>
            <a:buClrTx/>
            <a:buSzTx/>
            <a:buFontTx/>
            <a:buNone/>
            <a:tabLst/>
            <a:defRPr/>
          </a:pPr>
          <a:endParaRPr lang="en-IE" sz="1400" b="1" baseline="0">
            <a:solidFill>
              <a:sysClr val="windowText" lastClr="000000"/>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en-IE" sz="1400" b="1" baseline="0">
              <a:solidFill>
                <a:sysClr val="windowText" lastClr="000000"/>
              </a:solidFill>
              <a:effectLst/>
              <a:latin typeface="+mn-lt"/>
              <a:ea typeface="+mn-ea"/>
              <a:cs typeface="+mn-cs"/>
            </a:rPr>
            <a:t>The worksheet 'Level III confusion matrix' contains data  on habitat area and the confusion matrix corresponding to level III habitat groups in the Irish habitat classification of Fossit (2000). Because of known high errors in identification across HH1, HH2, HH3, HH4, these were aggregated into a single (level 2) category of HH. </a:t>
          </a:r>
        </a:p>
        <a:p>
          <a:pPr marL="0" marR="0" indent="0" defTabSz="914400" eaLnBrk="1" fontAlgn="auto" latinLnBrk="0" hangingPunct="1">
            <a:lnSpc>
              <a:spcPct val="100000"/>
            </a:lnSpc>
            <a:spcBef>
              <a:spcPts val="0"/>
            </a:spcBef>
            <a:spcAft>
              <a:spcPts val="0"/>
            </a:spcAft>
            <a:buClrTx/>
            <a:buSzTx/>
            <a:buFontTx/>
            <a:buNone/>
            <a:tabLst/>
            <a:defRPr/>
          </a:pPr>
          <a:endParaRPr lang="en-IE" sz="1400" b="1" baseline="0">
            <a:solidFill>
              <a:sysClr val="windowText" lastClr="000000"/>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en-IE" sz="1400" b="1" baseline="0">
              <a:solidFill>
                <a:sysClr val="windowText" lastClr="000000"/>
              </a:solidFill>
              <a:effectLst/>
              <a:latin typeface="+mn-lt"/>
              <a:ea typeface="+mn-ea"/>
              <a:cs typeface="+mn-cs"/>
            </a:rPr>
            <a:t>In each worksheet, data for the different habitat classes (coded as in Fossitt 2000), are provided as assessed by an ecologist reviewing satellite imagery, and as assessed by a different ecologist in a field survey. </a:t>
          </a:r>
        </a:p>
        <a:p>
          <a:pPr marL="0" marR="0" indent="0" defTabSz="914400" eaLnBrk="1" fontAlgn="auto" latinLnBrk="0" hangingPunct="1">
            <a:lnSpc>
              <a:spcPct val="100000"/>
            </a:lnSpc>
            <a:spcBef>
              <a:spcPts val="0"/>
            </a:spcBef>
            <a:spcAft>
              <a:spcPts val="0"/>
            </a:spcAft>
            <a:buClrTx/>
            <a:buSzTx/>
            <a:buFontTx/>
            <a:buNone/>
            <a:tabLst/>
            <a:defRPr/>
          </a:pPr>
          <a:r>
            <a:rPr lang="en-IE" sz="1400" b="1" baseline="0">
              <a:solidFill>
                <a:sysClr val="windowText" lastClr="000000"/>
              </a:solidFill>
              <a:effectLst/>
              <a:latin typeface="+mn-lt"/>
              <a:ea typeface="+mn-ea"/>
              <a:cs typeface="+mn-cs"/>
            </a:rPr>
            <a:t>The row data indicate the habitat areas collected from </a:t>
          </a:r>
          <a:r>
            <a:rPr lang="en-IE" sz="1400" b="1" u="sng" baseline="0">
              <a:solidFill>
                <a:sysClr val="windowText" lastClr="000000"/>
              </a:solidFill>
              <a:effectLst/>
              <a:latin typeface="+mn-lt"/>
              <a:ea typeface="+mn-ea"/>
              <a:cs typeface="+mn-cs"/>
            </a:rPr>
            <a:t>field survey </a:t>
          </a:r>
          <a:r>
            <a:rPr lang="en-IE" sz="1400" b="1" baseline="0">
              <a:solidFill>
                <a:sysClr val="windowText" lastClr="000000"/>
              </a:solidFill>
              <a:effectLst/>
              <a:latin typeface="+mn-lt"/>
              <a:ea typeface="+mn-ea"/>
              <a:cs typeface="+mn-cs"/>
            </a:rPr>
            <a:t>(ground truthed habitats confirmed to be present).</a:t>
          </a:r>
        </a:p>
        <a:p>
          <a:pPr marL="0" marR="0" indent="0" defTabSz="914400" eaLnBrk="1" fontAlgn="auto" latinLnBrk="0" hangingPunct="1">
            <a:lnSpc>
              <a:spcPct val="100000"/>
            </a:lnSpc>
            <a:spcBef>
              <a:spcPts val="0"/>
            </a:spcBef>
            <a:spcAft>
              <a:spcPts val="0"/>
            </a:spcAft>
            <a:buClrTx/>
            <a:buSzTx/>
            <a:buFontTx/>
            <a:buNone/>
            <a:tabLst/>
            <a:defRPr/>
          </a:pPr>
          <a:r>
            <a:rPr lang="en-IE" sz="1400" b="1" baseline="0">
              <a:solidFill>
                <a:sysClr val="windowText" lastClr="000000"/>
              </a:solidFill>
              <a:effectLst/>
              <a:latin typeface="+mn-lt"/>
              <a:ea typeface="+mn-ea"/>
              <a:cs typeface="+mn-cs"/>
            </a:rPr>
            <a:t>The column data indicate the habitat areas from </a:t>
          </a:r>
          <a:r>
            <a:rPr lang="en-IE" sz="1400" b="1" u="sng" baseline="0">
              <a:solidFill>
                <a:sysClr val="windowText" lastClr="000000"/>
              </a:solidFill>
              <a:effectLst/>
              <a:latin typeface="+mn-lt"/>
              <a:ea typeface="+mn-ea"/>
              <a:cs typeface="+mn-cs"/>
            </a:rPr>
            <a:t>satellite imagery </a:t>
          </a:r>
          <a:r>
            <a:rPr lang="en-IE" sz="1400" b="1" baseline="0">
              <a:solidFill>
                <a:sysClr val="windowText" lastClr="000000"/>
              </a:solidFill>
              <a:effectLst/>
              <a:latin typeface="+mn-lt"/>
              <a:ea typeface="+mn-ea"/>
              <a:cs typeface="+mn-cs"/>
            </a:rPr>
            <a:t>(habitat identiification based on interpretation of imagery).</a:t>
          </a:r>
        </a:p>
        <a:p>
          <a:pPr marL="0" marR="0" indent="0" defTabSz="914400" eaLnBrk="1" fontAlgn="auto" latinLnBrk="0" hangingPunct="1">
            <a:lnSpc>
              <a:spcPct val="100000"/>
            </a:lnSpc>
            <a:spcBef>
              <a:spcPts val="0"/>
            </a:spcBef>
            <a:spcAft>
              <a:spcPts val="0"/>
            </a:spcAft>
            <a:buClrTx/>
            <a:buSzTx/>
            <a:buFontTx/>
            <a:buNone/>
            <a:tabLst/>
            <a:defRPr/>
          </a:pPr>
          <a:endParaRPr lang="en-IE" sz="1400" b="1" baseline="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endParaRPr lang="en-IE" sz="1100" baseline="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endParaRPr lang="en-IE">
            <a:effectLst/>
          </a:endParaRPr>
        </a:p>
        <a:p>
          <a:pPr marL="0" marR="0" indent="0" defTabSz="914400" eaLnBrk="1" fontAlgn="auto" latinLnBrk="0" hangingPunct="1">
            <a:lnSpc>
              <a:spcPct val="100000"/>
            </a:lnSpc>
            <a:spcBef>
              <a:spcPts val="0"/>
            </a:spcBef>
            <a:spcAft>
              <a:spcPts val="0"/>
            </a:spcAft>
            <a:buClrTx/>
            <a:buSzTx/>
            <a:buFontTx/>
            <a:buNone/>
            <a:tabLst/>
            <a:defRPr/>
          </a:pPr>
          <a:endParaRPr lang="en-IE">
            <a:effectLst/>
          </a:endParaRP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tabSelected="1" workbookViewId="0">
      <selection activeCell="I29" sqref="I29"/>
    </sheetView>
  </sheetViews>
  <sheetFormatPr defaultRowHeight="15" x14ac:dyDescent="0.25"/>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7"/>
  <sheetViews>
    <sheetView zoomScaleNormal="100" workbookViewId="0">
      <selection activeCell="H12" sqref="H12:H13"/>
    </sheetView>
  </sheetViews>
  <sheetFormatPr defaultRowHeight="15" x14ac:dyDescent="0.25"/>
  <cols>
    <col min="2" max="2" width="15.28515625" customWidth="1"/>
  </cols>
  <sheetData>
    <row r="1" spans="1:8" x14ac:dyDescent="0.25">
      <c r="C1" s="6" t="s">
        <v>87</v>
      </c>
      <c r="D1" s="6" t="s">
        <v>88</v>
      </c>
      <c r="E1" s="6"/>
    </row>
    <row r="2" spans="1:8" x14ac:dyDescent="0.25">
      <c r="B2" t="s">
        <v>87</v>
      </c>
      <c r="C2" s="3">
        <v>3509.94</v>
      </c>
      <c r="D2">
        <v>90.882040000000003</v>
      </c>
      <c r="G2">
        <f>SUM(C2:D2)</f>
        <v>3600.82204</v>
      </c>
    </row>
    <row r="3" spans="1:8" x14ac:dyDescent="0.25">
      <c r="B3" t="s">
        <v>88</v>
      </c>
      <c r="C3">
        <v>197.06</v>
      </c>
      <c r="D3" s="3">
        <v>4204.49</v>
      </c>
      <c r="E3" s="3"/>
      <c r="G3">
        <f>SUM(C3:D3)</f>
        <v>4401.55</v>
      </c>
    </row>
    <row r="4" spans="1:8" x14ac:dyDescent="0.25">
      <c r="C4">
        <f>SUM(C2:C3)</f>
        <v>3707</v>
      </c>
      <c r="D4">
        <f>SUM(D2:D3)</f>
        <v>4295.3720400000002</v>
      </c>
    </row>
    <row r="6" spans="1:8" x14ac:dyDescent="0.25">
      <c r="B6" t="s">
        <v>89</v>
      </c>
      <c r="C6">
        <f>C2+D3</f>
        <v>7714.43</v>
      </c>
    </row>
    <row r="7" spans="1:8" x14ac:dyDescent="0.25">
      <c r="B7" t="s">
        <v>23</v>
      </c>
      <c r="C7">
        <f>SUM(C2:D3)</f>
        <v>8002.3720400000002</v>
      </c>
    </row>
    <row r="9" spans="1:8" x14ac:dyDescent="0.25">
      <c r="B9" t="s">
        <v>90</v>
      </c>
      <c r="C9">
        <f>C6/C7*100</f>
        <v>96.401791386844849</v>
      </c>
    </row>
    <row r="11" spans="1:8" x14ac:dyDescent="0.25">
      <c r="D11" t="s">
        <v>25</v>
      </c>
      <c r="H11" t="s">
        <v>91</v>
      </c>
    </row>
    <row r="12" spans="1:8" x14ac:dyDescent="0.25">
      <c r="B12">
        <f>C2/C4</f>
        <v>0.94684111141084437</v>
      </c>
      <c r="C12">
        <f>B12*100</f>
        <v>94.684111141084443</v>
      </c>
      <c r="D12" s="10">
        <f>100-C12</f>
        <v>5.3158888589155566</v>
      </c>
      <c r="F12">
        <f>C2/G2</f>
        <v>0.97476075213092173</v>
      </c>
      <c r="G12">
        <f>F12*100</f>
        <v>97.476075213092173</v>
      </c>
      <c r="H12" s="10">
        <f>100-G12</f>
        <v>2.523924786907827</v>
      </c>
    </row>
    <row r="13" spans="1:8" x14ac:dyDescent="0.25">
      <c r="B13">
        <f>D3/D4</f>
        <v>0.9788418700048156</v>
      </c>
      <c r="C13">
        <f>B13*100</f>
        <v>97.88418700048156</v>
      </c>
      <c r="D13" s="10">
        <f>100-C13</f>
        <v>2.1158129995184396</v>
      </c>
      <c r="F13">
        <f>D3/G3</f>
        <v>0.9552294078222443</v>
      </c>
      <c r="G13">
        <f>F13*100</f>
        <v>95.522940782224424</v>
      </c>
      <c r="H13" s="10">
        <f>100-G13</f>
        <v>4.4770592177755759</v>
      </c>
    </row>
    <row r="15" spans="1:8" x14ac:dyDescent="0.25">
      <c r="A15" t="s">
        <v>92</v>
      </c>
      <c r="B15" s="7" t="s">
        <v>93</v>
      </c>
      <c r="C15">
        <f>SUM(C2,D3)</f>
        <v>7714.43</v>
      </c>
    </row>
    <row r="16" spans="1:8" x14ac:dyDescent="0.25">
      <c r="B16" t="s">
        <v>94</v>
      </c>
      <c r="C16">
        <f>(C4*G2)+(D4*G3)</f>
        <v>32254542.104942001</v>
      </c>
    </row>
    <row r="18" spans="1:3" x14ac:dyDescent="0.25">
      <c r="A18" t="s">
        <v>95</v>
      </c>
      <c r="C18">
        <v>8002.37</v>
      </c>
    </row>
    <row r="19" spans="1:3" x14ac:dyDescent="0.25">
      <c r="B19" t="s">
        <v>93</v>
      </c>
      <c r="C19">
        <v>7714.43</v>
      </c>
    </row>
    <row r="20" spans="1:3" x14ac:dyDescent="0.25">
      <c r="B20" t="s">
        <v>94</v>
      </c>
      <c r="C20">
        <v>32254542.104942001</v>
      </c>
    </row>
    <row r="22" spans="1:3" x14ac:dyDescent="0.25">
      <c r="A22" t="s">
        <v>96</v>
      </c>
      <c r="C22">
        <f>C18*C19</f>
        <v>61733723.199100003</v>
      </c>
    </row>
    <row r="23" spans="1:3" x14ac:dyDescent="0.25">
      <c r="A23" t="s">
        <v>97</v>
      </c>
      <c r="C23">
        <f>C18*C18</f>
        <v>64037925.616899997</v>
      </c>
    </row>
    <row r="24" spans="1:3" x14ac:dyDescent="0.25">
      <c r="A24" t="s">
        <v>98</v>
      </c>
      <c r="C24">
        <f>(C18*C19)-C20</f>
        <v>29479181.094158001</v>
      </c>
    </row>
    <row r="25" spans="1:3" x14ac:dyDescent="0.25">
      <c r="A25" t="s">
        <v>99</v>
      </c>
      <c r="C25">
        <f>C23-C20</f>
        <v>31783383.511957996</v>
      </c>
    </row>
    <row r="26" spans="1:3" x14ac:dyDescent="0.25">
      <c r="C26">
        <f>C24/C25</f>
        <v>0.92750292249618183</v>
      </c>
    </row>
    <row r="27" spans="1:3" x14ac:dyDescent="0.25">
      <c r="A27" t="s">
        <v>100</v>
      </c>
      <c r="C27">
        <f>C26*100</f>
        <v>92.750292249618184</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BB68"/>
  <sheetViews>
    <sheetView zoomScale="93" zoomScaleNormal="93" workbookViewId="0">
      <selection activeCell="V63" sqref="V63"/>
    </sheetView>
  </sheetViews>
  <sheetFormatPr defaultRowHeight="15" x14ac:dyDescent="0.25"/>
  <cols>
    <col min="1" max="1" width="20.28515625" customWidth="1"/>
    <col min="2" max="2" width="12.85546875" customWidth="1"/>
    <col min="3" max="5" width="7.7109375" customWidth="1"/>
    <col min="22" max="22" width="17.140625" customWidth="1"/>
    <col min="55" max="55" width="21.140625" customWidth="1"/>
  </cols>
  <sheetData>
    <row r="3" spans="1:53" ht="14.45" x14ac:dyDescent="0.3">
      <c r="B3" s="1" t="s">
        <v>0</v>
      </c>
      <c r="C3" s="1" t="s">
        <v>1</v>
      </c>
      <c r="D3" s="1" t="s">
        <v>2</v>
      </c>
      <c r="E3" s="1" t="s">
        <v>3</v>
      </c>
      <c r="F3" s="1" t="s">
        <v>4</v>
      </c>
      <c r="G3" s="1" t="s">
        <v>5</v>
      </c>
      <c r="H3" s="1" t="s">
        <v>6</v>
      </c>
      <c r="I3" s="1" t="s">
        <v>7</v>
      </c>
      <c r="J3" s="1" t="s">
        <v>8</v>
      </c>
      <c r="K3" s="1" t="s">
        <v>9</v>
      </c>
      <c r="L3" s="1" t="s">
        <v>10</v>
      </c>
      <c r="M3" s="1" t="s">
        <v>11</v>
      </c>
      <c r="N3" s="1" t="s">
        <v>12</v>
      </c>
      <c r="O3" s="1" t="s">
        <v>13</v>
      </c>
      <c r="P3" s="1" t="s">
        <v>14</v>
      </c>
      <c r="Q3" s="1" t="s">
        <v>15</v>
      </c>
      <c r="R3" s="1" t="s">
        <v>16</v>
      </c>
      <c r="S3" s="1" t="s">
        <v>17</v>
      </c>
      <c r="T3" s="1" t="s">
        <v>18</v>
      </c>
      <c r="U3" s="2" t="s">
        <v>19</v>
      </c>
      <c r="V3" s="2" t="s">
        <v>20</v>
      </c>
    </row>
    <row r="4" spans="1:53" ht="14.45" x14ac:dyDescent="0.3">
      <c r="A4" s="1" t="s">
        <v>0</v>
      </c>
      <c r="B4" s="3">
        <v>1020.306</v>
      </c>
      <c r="C4">
        <v>3.3399999999999999E-2</v>
      </c>
      <c r="K4">
        <v>168.154</v>
      </c>
      <c r="U4">
        <f t="shared" ref="U4:U22" si="0">SUM(B4:T4)</f>
        <v>1188.4934000000001</v>
      </c>
      <c r="V4" s="3">
        <v>1020.306</v>
      </c>
    </row>
    <row r="5" spans="1:53" ht="14.45" x14ac:dyDescent="0.3">
      <c r="A5" s="1" t="s">
        <v>1</v>
      </c>
      <c r="B5">
        <v>0.52300000000000002</v>
      </c>
      <c r="C5" s="3">
        <v>95.534000000000006</v>
      </c>
      <c r="F5">
        <v>0.40500000000000003</v>
      </c>
      <c r="K5">
        <v>6.5750000000000002</v>
      </c>
      <c r="M5">
        <v>5.8999999999999997E-2</v>
      </c>
      <c r="R5">
        <v>0.19500000000000001</v>
      </c>
      <c r="S5">
        <v>0.13200000000000001</v>
      </c>
      <c r="T5">
        <v>0.44600000000000001</v>
      </c>
      <c r="U5">
        <f t="shared" si="0"/>
        <v>103.869</v>
      </c>
      <c r="V5" s="3">
        <v>95.534000000000006</v>
      </c>
    </row>
    <row r="6" spans="1:53" ht="14.45" x14ac:dyDescent="0.3">
      <c r="A6" s="1" t="s">
        <v>2</v>
      </c>
      <c r="D6" s="3"/>
      <c r="E6" s="4">
        <v>1.421</v>
      </c>
      <c r="I6">
        <v>0.223</v>
      </c>
      <c r="U6">
        <f t="shared" si="0"/>
        <v>1.6440000000000001</v>
      </c>
      <c r="V6">
        <v>0</v>
      </c>
    </row>
    <row r="7" spans="1:53" ht="14.45" x14ac:dyDescent="0.3">
      <c r="A7" s="1" t="s">
        <v>3</v>
      </c>
      <c r="D7" s="4"/>
      <c r="E7" s="3"/>
      <c r="U7">
        <f t="shared" si="0"/>
        <v>0</v>
      </c>
      <c r="V7">
        <v>0</v>
      </c>
    </row>
    <row r="8" spans="1:53" ht="14.45" x14ac:dyDescent="0.3">
      <c r="A8" s="1" t="s">
        <v>4</v>
      </c>
      <c r="C8" s="1">
        <v>0.41699999999999998</v>
      </c>
      <c r="F8" s="3">
        <v>1.284</v>
      </c>
      <c r="G8">
        <v>0.20300000000000001</v>
      </c>
      <c r="K8">
        <v>0.123</v>
      </c>
      <c r="M8">
        <v>2.238</v>
      </c>
      <c r="T8">
        <v>0.11799999999999999</v>
      </c>
      <c r="U8">
        <f t="shared" si="0"/>
        <v>4.3830000000000009</v>
      </c>
      <c r="V8" s="3">
        <v>1.284</v>
      </c>
    </row>
    <row r="9" spans="1:53" ht="14.45" x14ac:dyDescent="0.3">
      <c r="A9" s="1" t="s">
        <v>5</v>
      </c>
      <c r="F9">
        <v>3.5000000000000003E-2</v>
      </c>
      <c r="G9" s="3"/>
      <c r="T9">
        <v>2.4700000000000002</v>
      </c>
      <c r="U9">
        <f t="shared" si="0"/>
        <v>2.5050000000000003</v>
      </c>
      <c r="V9" s="3">
        <v>0</v>
      </c>
      <c r="BA9" s="1"/>
    </row>
    <row r="10" spans="1:53" ht="14.45" x14ac:dyDescent="0.3">
      <c r="A10" s="1" t="s">
        <v>6</v>
      </c>
      <c r="C10" s="1"/>
      <c r="H10" s="3">
        <v>0.214</v>
      </c>
      <c r="K10">
        <v>0.35799999999999998</v>
      </c>
      <c r="U10">
        <f t="shared" si="0"/>
        <v>0.57199999999999995</v>
      </c>
      <c r="V10" s="3">
        <v>0.214</v>
      </c>
    </row>
    <row r="11" spans="1:53" ht="14.45" x14ac:dyDescent="0.3">
      <c r="A11" s="1" t="s">
        <v>7</v>
      </c>
      <c r="I11" s="3"/>
      <c r="K11">
        <v>0.61099999999999999</v>
      </c>
      <c r="U11">
        <f t="shared" si="0"/>
        <v>0.61099999999999999</v>
      </c>
      <c r="V11" s="3">
        <v>0</v>
      </c>
    </row>
    <row r="12" spans="1:53" ht="14.45" x14ac:dyDescent="0.3">
      <c r="A12" s="1" t="s">
        <v>8</v>
      </c>
      <c r="J12" s="3">
        <v>0.48299999999999998</v>
      </c>
      <c r="K12" s="1"/>
      <c r="U12">
        <f t="shared" si="0"/>
        <v>0.48299999999999998</v>
      </c>
      <c r="V12" s="3">
        <v>0.48299999999999998</v>
      </c>
    </row>
    <row r="13" spans="1:53" ht="14.45" x14ac:dyDescent="0.3">
      <c r="A13" s="1" t="s">
        <v>9</v>
      </c>
      <c r="B13">
        <v>138.71600000000001</v>
      </c>
      <c r="C13">
        <v>5.43</v>
      </c>
      <c r="F13">
        <v>2.5209999999999999</v>
      </c>
      <c r="J13">
        <v>0.121</v>
      </c>
      <c r="K13" s="3">
        <v>2764.471</v>
      </c>
      <c r="L13">
        <v>1.3420000000000001</v>
      </c>
      <c r="M13">
        <v>173.542</v>
      </c>
      <c r="N13">
        <v>0.25900000000000001</v>
      </c>
      <c r="Q13">
        <v>0.34</v>
      </c>
      <c r="R13">
        <v>9.8369999999999997</v>
      </c>
      <c r="T13">
        <v>8.2240000000000002</v>
      </c>
      <c r="U13">
        <f t="shared" si="0"/>
        <v>3104.8030000000003</v>
      </c>
      <c r="V13" s="3">
        <v>2764.471</v>
      </c>
    </row>
    <row r="14" spans="1:53" ht="14.45" x14ac:dyDescent="0.3">
      <c r="A14" s="1" t="s">
        <v>10</v>
      </c>
      <c r="L14" s="3"/>
      <c r="M14">
        <v>0.53600000000000003</v>
      </c>
      <c r="P14">
        <v>0.64500000000000002</v>
      </c>
      <c r="R14">
        <v>0.245</v>
      </c>
      <c r="S14">
        <v>0.17399999999999999</v>
      </c>
      <c r="U14">
        <f t="shared" si="0"/>
        <v>1.6</v>
      </c>
      <c r="V14" s="3">
        <v>0</v>
      </c>
    </row>
    <row r="15" spans="1:53" ht="14.45" x14ac:dyDescent="0.3">
      <c r="A15" s="1" t="s">
        <v>11</v>
      </c>
      <c r="B15">
        <v>2.4239999999999999</v>
      </c>
      <c r="I15">
        <v>0.66300000000000003</v>
      </c>
      <c r="K15">
        <v>25.056000000000001</v>
      </c>
      <c r="L15">
        <v>5.4450000000000003</v>
      </c>
      <c r="M15" s="5">
        <v>855.05399999999997</v>
      </c>
      <c r="N15">
        <v>3.4529999999999998</v>
      </c>
      <c r="O15">
        <v>52.359000000000002</v>
      </c>
      <c r="P15">
        <v>14.224</v>
      </c>
      <c r="Q15">
        <v>0.16600000000000001</v>
      </c>
      <c r="R15">
        <v>9.9459999999999997</v>
      </c>
      <c r="S15">
        <v>0.43</v>
      </c>
      <c r="T15">
        <v>13.494999999999999</v>
      </c>
      <c r="U15">
        <f t="shared" si="0"/>
        <v>982.71500000000003</v>
      </c>
      <c r="V15" s="5">
        <v>855.05399999999997</v>
      </c>
    </row>
    <row r="16" spans="1:53" ht="14.45" x14ac:dyDescent="0.3">
      <c r="A16" s="1" t="s">
        <v>12</v>
      </c>
      <c r="N16" s="5">
        <v>0.77200000000000002</v>
      </c>
      <c r="T16">
        <v>0.153</v>
      </c>
      <c r="U16">
        <f t="shared" si="0"/>
        <v>0.92500000000000004</v>
      </c>
      <c r="V16" s="5">
        <v>0.77200000000000002</v>
      </c>
      <c r="X16" s="1"/>
      <c r="BA16" s="1"/>
    </row>
    <row r="17" spans="1:54" ht="14.45" x14ac:dyDescent="0.3">
      <c r="A17" s="1" t="s">
        <v>13</v>
      </c>
      <c r="M17">
        <v>8.0649999999999995</v>
      </c>
      <c r="N17" s="1">
        <v>13.840999999999999</v>
      </c>
      <c r="O17" s="3">
        <v>1916.528</v>
      </c>
      <c r="P17">
        <v>15.452</v>
      </c>
      <c r="S17">
        <v>0.40300000000000002</v>
      </c>
      <c r="T17">
        <v>1.49</v>
      </c>
      <c r="U17">
        <f>SUM(B17:T17)</f>
        <v>1955.779</v>
      </c>
      <c r="V17" s="3">
        <v>1916.528</v>
      </c>
      <c r="BA17" s="1"/>
    </row>
    <row r="18" spans="1:54" ht="14.45" x14ac:dyDescent="0.3">
      <c r="A18" s="1" t="s">
        <v>14</v>
      </c>
      <c r="M18">
        <v>2.14</v>
      </c>
      <c r="O18">
        <v>29.571000000000002</v>
      </c>
      <c r="P18" s="3">
        <v>227.166</v>
      </c>
      <c r="U18">
        <f t="shared" si="0"/>
        <v>258.87700000000001</v>
      </c>
      <c r="V18" s="3">
        <v>227.166</v>
      </c>
    </row>
    <row r="19" spans="1:54" ht="14.45" x14ac:dyDescent="0.3">
      <c r="A19" s="1" t="s">
        <v>15</v>
      </c>
      <c r="M19">
        <v>0.40899999999999997</v>
      </c>
      <c r="Q19" s="3"/>
      <c r="U19">
        <f t="shared" si="0"/>
        <v>0.40899999999999997</v>
      </c>
      <c r="V19" s="3">
        <v>0</v>
      </c>
    </row>
    <row r="20" spans="1:54" ht="14.45" x14ac:dyDescent="0.3">
      <c r="A20" s="1" t="s">
        <v>16</v>
      </c>
      <c r="B20">
        <v>31.082000000000001</v>
      </c>
      <c r="C20">
        <v>0.82099999999999995</v>
      </c>
      <c r="F20">
        <v>0.216</v>
      </c>
      <c r="H20">
        <v>0.121</v>
      </c>
      <c r="K20">
        <v>11.839</v>
      </c>
      <c r="M20">
        <v>1.373</v>
      </c>
      <c r="R20" s="3">
        <v>161.06200000000001</v>
      </c>
      <c r="S20">
        <v>13.91</v>
      </c>
      <c r="T20">
        <v>0.95699999999999996</v>
      </c>
      <c r="U20">
        <f t="shared" si="0"/>
        <v>221.381</v>
      </c>
      <c r="V20" s="3">
        <v>161.06200000000001</v>
      </c>
    </row>
    <row r="21" spans="1:54" ht="14.45" x14ac:dyDescent="0.3">
      <c r="A21" s="1" t="s">
        <v>17</v>
      </c>
      <c r="J21">
        <v>0.45800000000000002</v>
      </c>
      <c r="K21">
        <v>0.157</v>
      </c>
      <c r="R21">
        <v>5.2519999999999998</v>
      </c>
      <c r="S21" s="3">
        <v>52.813000000000002</v>
      </c>
      <c r="T21">
        <v>0.89700000000000002</v>
      </c>
      <c r="U21">
        <f t="shared" si="0"/>
        <v>59.576999999999998</v>
      </c>
      <c r="V21" s="3">
        <v>52.813000000000002</v>
      </c>
      <c r="X21" s="1"/>
    </row>
    <row r="22" spans="1:54" ht="14.45" x14ac:dyDescent="0.3">
      <c r="A22" s="1" t="s">
        <v>18</v>
      </c>
      <c r="B22">
        <v>7.8550000000000004</v>
      </c>
      <c r="C22">
        <v>1.1140000000000001</v>
      </c>
      <c r="F22">
        <v>0.89</v>
      </c>
      <c r="K22">
        <v>8.4239999999999995</v>
      </c>
      <c r="L22">
        <v>0.32300000000000001</v>
      </c>
      <c r="M22">
        <v>6.0759999999999996</v>
      </c>
      <c r="N22">
        <v>0.309</v>
      </c>
      <c r="O22">
        <v>1.1299999999999999</v>
      </c>
      <c r="P22">
        <v>0.19500000000000001</v>
      </c>
      <c r="Q22">
        <v>0.51400000000000001</v>
      </c>
      <c r="R22">
        <v>5.194</v>
      </c>
      <c r="S22">
        <v>10.371</v>
      </c>
      <c r="T22" s="3">
        <v>72.760999999999996</v>
      </c>
      <c r="U22">
        <f t="shared" si="0"/>
        <v>115.15600000000001</v>
      </c>
      <c r="V22" s="3">
        <v>72.760999999999996</v>
      </c>
    </row>
    <row r="23" spans="1:54" ht="14.45" x14ac:dyDescent="0.3">
      <c r="U23" s="3"/>
      <c r="X23" s="1"/>
    </row>
    <row r="24" spans="1:54" ht="14.45" x14ac:dyDescent="0.3">
      <c r="A24" s="2" t="s">
        <v>21</v>
      </c>
      <c r="B24">
        <f t="shared" ref="B24:U24" si="1">SUM(B4:B22)</f>
        <v>1200.9060000000002</v>
      </c>
      <c r="C24">
        <f t="shared" si="1"/>
        <v>103.3494</v>
      </c>
      <c r="D24">
        <f t="shared" si="1"/>
        <v>0</v>
      </c>
      <c r="E24">
        <f t="shared" si="1"/>
        <v>1.421</v>
      </c>
      <c r="F24">
        <f t="shared" si="1"/>
        <v>5.351</v>
      </c>
      <c r="G24">
        <f t="shared" si="1"/>
        <v>0.20300000000000001</v>
      </c>
      <c r="H24">
        <f t="shared" si="1"/>
        <v>0.33499999999999996</v>
      </c>
      <c r="I24">
        <f t="shared" si="1"/>
        <v>0.88600000000000001</v>
      </c>
      <c r="J24">
        <f t="shared" si="1"/>
        <v>1.0620000000000001</v>
      </c>
      <c r="K24">
        <f t="shared" si="1"/>
        <v>2985.768</v>
      </c>
      <c r="L24">
        <f t="shared" si="1"/>
        <v>7.1100000000000012</v>
      </c>
      <c r="M24">
        <f t="shared" si="1"/>
        <v>1049.4920000000004</v>
      </c>
      <c r="N24">
        <f t="shared" si="1"/>
        <v>18.634</v>
      </c>
      <c r="O24">
        <f t="shared" si="1"/>
        <v>1999.588</v>
      </c>
      <c r="P24">
        <f t="shared" si="1"/>
        <v>257.68199999999996</v>
      </c>
      <c r="Q24">
        <f t="shared" si="1"/>
        <v>1.02</v>
      </c>
      <c r="R24">
        <f t="shared" si="1"/>
        <v>191.73100000000002</v>
      </c>
      <c r="S24">
        <f t="shared" si="1"/>
        <v>78.23299999999999</v>
      </c>
      <c r="T24">
        <f t="shared" si="1"/>
        <v>101.011</v>
      </c>
      <c r="U24">
        <f t="shared" si="1"/>
        <v>8003.782400000001</v>
      </c>
      <c r="V24" s="5"/>
    </row>
    <row r="25" spans="1:54" ht="14.45" x14ac:dyDescent="0.3">
      <c r="W25" s="5"/>
    </row>
    <row r="26" spans="1:54" ht="14.45" x14ac:dyDescent="0.3">
      <c r="A26" t="s">
        <v>22</v>
      </c>
      <c r="D26">
        <v>7168.4480000000012</v>
      </c>
      <c r="X26" s="3"/>
    </row>
    <row r="27" spans="1:54" ht="14.45" x14ac:dyDescent="0.3">
      <c r="A27" t="s">
        <v>23</v>
      </c>
      <c r="D27">
        <v>8002.6163999999999</v>
      </c>
      <c r="Y27" s="5"/>
    </row>
    <row r="28" spans="1:54" ht="14.45" x14ac:dyDescent="0.3">
      <c r="A28" t="s">
        <v>24</v>
      </c>
      <c r="D28">
        <f>(D26/D27)*100</f>
        <v>89.576304069754002</v>
      </c>
      <c r="Z28" s="3"/>
      <c r="AB28" s="1"/>
      <c r="AK28" s="1"/>
      <c r="AP28" s="1"/>
      <c r="AY28" s="1"/>
    </row>
    <row r="29" spans="1:54" ht="14.45" x14ac:dyDescent="0.3">
      <c r="X29" s="1"/>
      <c r="AA29" s="3"/>
      <c r="AB29" s="1"/>
      <c r="AD29" s="1"/>
      <c r="BA29" s="1"/>
    </row>
    <row r="30" spans="1:54" x14ac:dyDescent="0.25">
      <c r="C30" s="1"/>
      <c r="D30" s="1"/>
      <c r="E30" s="1"/>
      <c r="F30" s="1"/>
      <c r="G30" s="1"/>
      <c r="H30" s="1"/>
      <c r="I30" s="1"/>
      <c r="J30" s="1"/>
      <c r="K30" s="1"/>
      <c r="L30" s="1"/>
      <c r="M30" s="1"/>
      <c r="N30" s="1"/>
      <c r="O30" s="1"/>
      <c r="P30" s="1"/>
      <c r="Q30" s="1"/>
      <c r="R30" s="1"/>
      <c r="S30" s="1"/>
      <c r="T30" s="1"/>
      <c r="U30" s="1"/>
      <c r="V30" s="1"/>
      <c r="W30" s="1"/>
      <c r="X30" s="1"/>
      <c r="Y30" s="1"/>
      <c r="Z30" s="1"/>
      <c r="AA30" s="1"/>
      <c r="AB30" s="5"/>
      <c r="AC30" s="1"/>
      <c r="AD30" s="1"/>
      <c r="AE30" s="1"/>
      <c r="AF30" s="1"/>
      <c r="AG30" s="1"/>
      <c r="AH30" s="1"/>
      <c r="AI30" s="1"/>
      <c r="AJ30" s="1"/>
      <c r="AK30" s="1"/>
      <c r="AL30" s="1"/>
      <c r="AM30" s="1"/>
      <c r="AN30" s="1"/>
      <c r="AO30" s="1"/>
      <c r="AP30" s="1"/>
      <c r="AQ30" s="1"/>
      <c r="AR30" s="1"/>
      <c r="AS30" s="1"/>
      <c r="AT30" s="1"/>
      <c r="AU30" s="1"/>
      <c r="AW30" s="1"/>
      <c r="AX30" s="1"/>
      <c r="AY30" s="1"/>
      <c r="AZ30" s="1"/>
      <c r="BA30" s="1"/>
      <c r="BB30" s="1"/>
    </row>
    <row r="31" spans="1:54" x14ac:dyDescent="0.25">
      <c r="B31" s="1"/>
      <c r="C31" s="1"/>
      <c r="D31" s="2" t="s">
        <v>25</v>
      </c>
      <c r="F31" s="1"/>
      <c r="G31" s="1"/>
      <c r="I31" s="1"/>
      <c r="J31" s="2" t="s">
        <v>26</v>
      </c>
      <c r="K31" s="1"/>
      <c r="L31" s="1"/>
      <c r="M31" s="1"/>
      <c r="N31" s="1"/>
      <c r="O31" s="1"/>
      <c r="P31" s="1"/>
      <c r="Q31" s="1"/>
      <c r="R31" s="1"/>
      <c r="S31" s="1"/>
      <c r="T31" s="1"/>
      <c r="U31" s="1"/>
      <c r="V31" s="1"/>
      <c r="W31" s="1"/>
      <c r="X31" s="1"/>
      <c r="AC31" s="5"/>
      <c r="AD31" s="1"/>
      <c r="AE31" s="1"/>
      <c r="AF31" s="1"/>
      <c r="AG31" s="1"/>
      <c r="AI31" s="1"/>
    </row>
    <row r="32" spans="1:54" x14ac:dyDescent="0.25">
      <c r="A32" s="1" t="s">
        <v>0</v>
      </c>
      <c r="B32">
        <f>B4/B24</f>
        <v>0.84961354177595905</v>
      </c>
      <c r="C32">
        <f>B32*100</f>
        <v>84.961354177595908</v>
      </c>
      <c r="D32">
        <f>100-C32</f>
        <v>15.038645822404092</v>
      </c>
      <c r="H32">
        <f>B4/U4</f>
        <v>0.85848688768486214</v>
      </c>
      <c r="I32">
        <f>H32*100</f>
        <v>85.848688768486213</v>
      </c>
      <c r="J32">
        <f>100-I32</f>
        <v>14.151311231513787</v>
      </c>
      <c r="AD32" s="3"/>
    </row>
    <row r="33" spans="1:54" x14ac:dyDescent="0.25">
      <c r="A33" s="1" t="s">
        <v>1</v>
      </c>
      <c r="B33">
        <f>C5/C24</f>
        <v>0.92437885464260072</v>
      </c>
      <c r="C33">
        <f t="shared" ref="C33:C50" si="2">B33*100</f>
        <v>92.437885464260077</v>
      </c>
      <c r="D33">
        <f>100-C33</f>
        <v>7.5621145357399229</v>
      </c>
      <c r="H33">
        <f>C5/U5</f>
        <v>0.91975469100501595</v>
      </c>
      <c r="I33">
        <f t="shared" ref="I33:I50" si="3">H33*100</f>
        <v>91.975469100501599</v>
      </c>
      <c r="J33">
        <f t="shared" ref="J33:J50" si="4">100-I33</f>
        <v>8.0245308994984015</v>
      </c>
      <c r="AE33" s="3"/>
    </row>
    <row r="34" spans="1:54" x14ac:dyDescent="0.25">
      <c r="A34" s="1" t="s">
        <v>2</v>
      </c>
      <c r="C34">
        <f>B34*100</f>
        <v>0</v>
      </c>
      <c r="D34">
        <v>0</v>
      </c>
      <c r="H34">
        <f>D6/U6</f>
        <v>0</v>
      </c>
      <c r="I34">
        <f t="shared" si="3"/>
        <v>0</v>
      </c>
      <c r="J34">
        <f>100-I34</f>
        <v>100</v>
      </c>
      <c r="AF34" s="3"/>
      <c r="BA34" s="1"/>
    </row>
    <row r="35" spans="1:54" x14ac:dyDescent="0.25">
      <c r="A35" s="1" t="s">
        <v>3</v>
      </c>
      <c r="C35">
        <f t="shared" si="2"/>
        <v>0</v>
      </c>
      <c r="D35">
        <f t="shared" ref="D35:D50" si="5">100-C35</f>
        <v>100</v>
      </c>
      <c r="H35">
        <v>0</v>
      </c>
      <c r="I35">
        <v>0</v>
      </c>
      <c r="J35">
        <v>0</v>
      </c>
      <c r="AG35" s="5"/>
    </row>
    <row r="36" spans="1:54" x14ac:dyDescent="0.25">
      <c r="A36" s="1" t="s">
        <v>4</v>
      </c>
      <c r="B36">
        <f>F8/F24</f>
        <v>0.23995514857036068</v>
      </c>
      <c r="C36">
        <f t="shared" si="2"/>
        <v>23.995514857036067</v>
      </c>
      <c r="D36">
        <f t="shared" si="5"/>
        <v>76.004485142963929</v>
      </c>
      <c r="H36">
        <f>F8/U8</f>
        <v>0.29295003422313476</v>
      </c>
      <c r="I36">
        <f t="shared" si="3"/>
        <v>29.295003422313474</v>
      </c>
      <c r="J36">
        <f t="shared" si="4"/>
        <v>70.704996577686529</v>
      </c>
      <c r="AH36" s="5"/>
      <c r="AJ36" s="1"/>
      <c r="AL36" s="1"/>
      <c r="AM36" s="1"/>
      <c r="AN36" s="1"/>
      <c r="AO36" s="1"/>
      <c r="AP36" s="1"/>
      <c r="AQ36" s="1"/>
      <c r="AR36" s="1"/>
      <c r="AS36" s="1"/>
      <c r="AT36" s="1"/>
      <c r="AU36" s="1"/>
      <c r="AW36" s="1"/>
      <c r="AX36" s="1"/>
      <c r="AY36" s="1"/>
      <c r="AZ36" s="1"/>
      <c r="BA36" s="1"/>
      <c r="BB36" s="1"/>
    </row>
    <row r="37" spans="1:54" x14ac:dyDescent="0.25">
      <c r="A37" s="1" t="s">
        <v>5</v>
      </c>
      <c r="C37">
        <f>B37*100</f>
        <v>0</v>
      </c>
      <c r="D37">
        <f t="shared" si="5"/>
        <v>100</v>
      </c>
      <c r="H37">
        <f>G9/U9</f>
        <v>0</v>
      </c>
      <c r="I37">
        <f t="shared" si="3"/>
        <v>0</v>
      </c>
      <c r="J37">
        <f t="shared" si="4"/>
        <v>100</v>
      </c>
      <c r="AI37" s="5"/>
    </row>
    <row r="38" spans="1:54" x14ac:dyDescent="0.25">
      <c r="A38" s="1" t="s">
        <v>6</v>
      </c>
      <c r="B38">
        <f>H10/H24</f>
        <v>0.63880597014925378</v>
      </c>
      <c r="C38">
        <f t="shared" si="2"/>
        <v>63.880597014925378</v>
      </c>
      <c r="D38">
        <f t="shared" si="5"/>
        <v>36.119402985074622</v>
      </c>
      <c r="H38">
        <f>H10/U10</f>
        <v>0.37412587412587417</v>
      </c>
      <c r="I38">
        <f t="shared" si="3"/>
        <v>37.412587412587413</v>
      </c>
      <c r="J38">
        <f t="shared" si="4"/>
        <v>62.587412587412587</v>
      </c>
      <c r="AJ38" s="5"/>
      <c r="AM38" s="1"/>
    </row>
    <row r="39" spans="1:54" x14ac:dyDescent="0.25">
      <c r="A39" s="1" t="s">
        <v>7</v>
      </c>
      <c r="C39">
        <f t="shared" si="2"/>
        <v>0</v>
      </c>
      <c r="D39">
        <f t="shared" si="5"/>
        <v>100</v>
      </c>
      <c r="H39">
        <f>I11/U11</f>
        <v>0</v>
      </c>
      <c r="I39">
        <f t="shared" si="3"/>
        <v>0</v>
      </c>
      <c r="J39">
        <f t="shared" si="4"/>
        <v>100</v>
      </c>
      <c r="AH39" s="1"/>
      <c r="AK39" s="5"/>
    </row>
    <row r="40" spans="1:54" x14ac:dyDescent="0.25">
      <c r="A40" s="1" t="s">
        <v>8</v>
      </c>
      <c r="B40">
        <f>J12/J24</f>
        <v>0.45480225988700562</v>
      </c>
      <c r="C40">
        <f t="shared" si="2"/>
        <v>45.48022598870056</v>
      </c>
      <c r="D40">
        <f t="shared" si="5"/>
        <v>54.51977401129944</v>
      </c>
      <c r="H40">
        <f>J12/U12</f>
        <v>1</v>
      </c>
      <c r="I40">
        <f t="shared" si="3"/>
        <v>100</v>
      </c>
      <c r="J40">
        <f t="shared" si="4"/>
        <v>0</v>
      </c>
      <c r="AH40" s="1"/>
      <c r="AJ40" s="1"/>
      <c r="AK40" s="1"/>
      <c r="AL40" s="3"/>
      <c r="AM40" s="1"/>
    </row>
    <row r="41" spans="1:54" x14ac:dyDescent="0.25">
      <c r="A41" s="1" t="s">
        <v>9</v>
      </c>
      <c r="B41">
        <f>K13/K24</f>
        <v>0.92588272096157509</v>
      </c>
      <c r="C41">
        <f t="shared" si="2"/>
        <v>92.58827209615751</v>
      </c>
      <c r="D41">
        <f t="shared" si="5"/>
        <v>7.4117279038424897</v>
      </c>
      <c r="H41">
        <f>K13/U13</f>
        <v>0.89038531591215275</v>
      </c>
      <c r="I41">
        <f t="shared" si="3"/>
        <v>89.038531591215275</v>
      </c>
      <c r="J41">
        <f t="shared" si="4"/>
        <v>10.961468408784725</v>
      </c>
      <c r="AD41" s="1"/>
      <c r="AJ41" s="1"/>
      <c r="AK41" s="1"/>
      <c r="AM41" s="3"/>
    </row>
    <row r="42" spans="1:54" x14ac:dyDescent="0.25">
      <c r="A42" s="1" t="s">
        <v>10</v>
      </c>
      <c r="C42">
        <f t="shared" si="2"/>
        <v>0</v>
      </c>
      <c r="D42">
        <f t="shared" si="5"/>
        <v>100</v>
      </c>
      <c r="H42">
        <f>L14/U14</f>
        <v>0</v>
      </c>
      <c r="I42">
        <f t="shared" si="3"/>
        <v>0</v>
      </c>
      <c r="J42">
        <f t="shared" si="4"/>
        <v>100</v>
      </c>
      <c r="AD42" s="1"/>
      <c r="AN42" s="3"/>
    </row>
    <row r="43" spans="1:54" x14ac:dyDescent="0.25">
      <c r="A43" s="1" t="s">
        <v>11</v>
      </c>
      <c r="B43">
        <f>M15/M24</f>
        <v>0.81473131762795681</v>
      </c>
      <c r="C43">
        <f t="shared" si="2"/>
        <v>81.473131762795674</v>
      </c>
      <c r="D43">
        <f t="shared" si="5"/>
        <v>18.526868237204326</v>
      </c>
      <c r="H43">
        <f>M15/U15</f>
        <v>0.8700935673109701</v>
      </c>
      <c r="I43">
        <f t="shared" si="3"/>
        <v>87.009356731097014</v>
      </c>
      <c r="J43">
        <f t="shared" si="4"/>
        <v>12.990643268902986</v>
      </c>
      <c r="AO43" s="3"/>
    </row>
    <row r="44" spans="1:54" x14ac:dyDescent="0.25">
      <c r="A44" s="1" t="s">
        <v>12</v>
      </c>
      <c r="B44" s="4">
        <f>N16/N24</f>
        <v>4.1429644735429857E-2</v>
      </c>
      <c r="C44">
        <f t="shared" si="2"/>
        <v>4.1429644735429854</v>
      </c>
      <c r="D44">
        <f t="shared" si="5"/>
        <v>95.857035526457011</v>
      </c>
      <c r="F44" s="4"/>
      <c r="G44" s="4"/>
      <c r="H44">
        <f>N16/U16</f>
        <v>0.83459459459459462</v>
      </c>
      <c r="I44">
        <f t="shared" si="3"/>
        <v>83.459459459459467</v>
      </c>
      <c r="J44">
        <f t="shared" si="4"/>
        <v>16.540540540540533</v>
      </c>
      <c r="K44" s="4"/>
      <c r="L44" s="4"/>
      <c r="M44" s="4"/>
      <c r="N44" s="1"/>
      <c r="O44" s="4"/>
      <c r="P44" s="4"/>
      <c r="Q44" s="4"/>
      <c r="R44" s="4"/>
      <c r="S44" s="4"/>
      <c r="T44" s="1"/>
      <c r="U44" s="4"/>
      <c r="V44" s="4"/>
      <c r="W44" s="4"/>
      <c r="X44" s="1"/>
      <c r="Y44" s="1"/>
      <c r="Z44" s="4"/>
      <c r="AA44" s="4"/>
      <c r="AB44" s="4"/>
      <c r="AC44" s="4"/>
      <c r="AD44" s="4"/>
      <c r="AE44" s="4"/>
      <c r="AF44" s="4"/>
      <c r="AG44" s="4"/>
      <c r="AH44" s="4"/>
      <c r="AI44" s="4"/>
      <c r="AJ44" s="4"/>
      <c r="AK44" s="4"/>
      <c r="AL44" s="4"/>
      <c r="AM44" s="4"/>
      <c r="AN44" s="4"/>
      <c r="AO44" s="4"/>
      <c r="AP44" s="3"/>
      <c r="AQ44" s="1"/>
    </row>
    <row r="45" spans="1:54" x14ac:dyDescent="0.25">
      <c r="A45" s="1" t="s">
        <v>13</v>
      </c>
      <c r="B45" s="4">
        <f>O17/O24</f>
        <v>0.95846144305726988</v>
      </c>
      <c r="C45">
        <f t="shared" si="2"/>
        <v>95.846144305726995</v>
      </c>
      <c r="D45">
        <f t="shared" si="5"/>
        <v>4.1538556942730054</v>
      </c>
      <c r="F45" s="4"/>
      <c r="G45" s="4"/>
      <c r="H45">
        <f>O17/U17</f>
        <v>0.97993075904792926</v>
      </c>
      <c r="I45">
        <f t="shared" si="3"/>
        <v>97.993075904792931</v>
      </c>
      <c r="J45">
        <f t="shared" si="4"/>
        <v>2.0069240952070686</v>
      </c>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4"/>
      <c r="AM45" s="4"/>
      <c r="AN45" s="4"/>
      <c r="AO45" s="4"/>
      <c r="AP45" s="4"/>
      <c r="AQ45" s="3"/>
      <c r="AR45" s="4"/>
      <c r="AS45" s="4"/>
      <c r="AT45" s="4"/>
      <c r="AU45" s="4"/>
      <c r="AV45" s="4"/>
      <c r="AW45" s="4"/>
      <c r="AX45" s="4"/>
      <c r="AY45" s="4"/>
      <c r="AZ45" s="4"/>
      <c r="BA45" s="4"/>
      <c r="BB45" s="4"/>
    </row>
    <row r="46" spans="1:54" x14ac:dyDescent="0.25">
      <c r="A46" s="1" t="s">
        <v>14</v>
      </c>
      <c r="B46" s="4">
        <f>P18/P24</f>
        <v>0.88157496449111705</v>
      </c>
      <c r="C46">
        <f t="shared" si="2"/>
        <v>88.157496449111704</v>
      </c>
      <c r="D46">
        <f t="shared" si="5"/>
        <v>11.842503550888296</v>
      </c>
      <c r="F46" s="4"/>
      <c r="G46" s="4"/>
      <c r="H46">
        <f>P18/U18</f>
        <v>0.87750553351591676</v>
      </c>
      <c r="I46">
        <f t="shared" si="3"/>
        <v>87.750553351591677</v>
      </c>
      <c r="J46">
        <f t="shared" si="4"/>
        <v>12.249446648408323</v>
      </c>
      <c r="K46" s="4"/>
      <c r="L46" s="4"/>
      <c r="M46" s="4"/>
      <c r="N46" s="4"/>
      <c r="O46" s="4"/>
      <c r="P46" s="4"/>
      <c r="Q46" s="4"/>
      <c r="R46" s="4"/>
      <c r="S46" s="4"/>
      <c r="T46" s="4"/>
      <c r="U46" s="4"/>
      <c r="V46" s="4"/>
      <c r="W46" s="4"/>
      <c r="X46" s="4"/>
      <c r="Y46" s="4"/>
      <c r="Z46" s="4"/>
      <c r="AA46" s="4"/>
      <c r="AB46" s="4"/>
      <c r="AC46" s="4"/>
      <c r="AD46" s="4"/>
      <c r="AE46" s="4"/>
      <c r="AF46" s="4"/>
      <c r="AG46" s="4"/>
      <c r="AH46" s="4"/>
      <c r="AI46" s="4"/>
      <c r="AJ46" s="4"/>
      <c r="AK46" s="4"/>
      <c r="AL46" s="4"/>
      <c r="AM46" s="4"/>
      <c r="AN46" s="4"/>
      <c r="AO46" s="4"/>
      <c r="AP46" s="1"/>
      <c r="AQ46" s="4"/>
      <c r="AR46" s="3"/>
      <c r="AS46" s="4"/>
      <c r="AT46" s="4"/>
      <c r="AU46" s="4"/>
      <c r="AV46" s="4"/>
      <c r="AW46" s="4"/>
      <c r="AX46" s="4"/>
      <c r="AY46" s="4"/>
      <c r="AZ46" s="4"/>
      <c r="BA46" s="4"/>
      <c r="BB46" s="4"/>
    </row>
    <row r="47" spans="1:54" x14ac:dyDescent="0.25">
      <c r="A47" s="1" t="s">
        <v>15</v>
      </c>
      <c r="B47" s="1"/>
      <c r="C47">
        <f t="shared" si="2"/>
        <v>0</v>
      </c>
      <c r="D47">
        <f t="shared" si="5"/>
        <v>100</v>
      </c>
      <c r="F47" s="4"/>
      <c r="G47" s="4"/>
      <c r="H47">
        <f>Q19/U19</f>
        <v>0</v>
      </c>
      <c r="I47">
        <f t="shared" si="3"/>
        <v>0</v>
      </c>
      <c r="J47">
        <f t="shared" si="4"/>
        <v>100</v>
      </c>
      <c r="K47" s="4"/>
      <c r="L47" s="4"/>
      <c r="M47" s="4"/>
      <c r="N47" s="4"/>
      <c r="O47" s="4"/>
      <c r="P47" s="4"/>
      <c r="Q47" s="4"/>
      <c r="R47" s="4"/>
      <c r="S47" s="4"/>
      <c r="T47" s="4"/>
      <c r="U47" s="4"/>
      <c r="V47" s="4"/>
      <c r="W47" s="4"/>
      <c r="X47" s="1"/>
      <c r="Y47" s="4"/>
      <c r="Z47" s="4"/>
      <c r="AA47" s="4"/>
      <c r="AB47" s="4"/>
      <c r="AC47" s="4"/>
      <c r="AD47" s="1"/>
      <c r="AE47" s="4"/>
      <c r="AF47" s="4"/>
      <c r="AG47" s="4"/>
      <c r="AH47" s="4"/>
      <c r="AI47" s="4"/>
      <c r="AJ47" s="4"/>
      <c r="AK47" s="4"/>
      <c r="AL47" s="4"/>
      <c r="AM47" s="4"/>
      <c r="AN47" s="4"/>
      <c r="AO47" s="4"/>
      <c r="AP47" s="1"/>
      <c r="AR47" s="4"/>
      <c r="AS47" s="3"/>
      <c r="AT47" s="4"/>
      <c r="AU47" s="4"/>
      <c r="AV47" s="4"/>
      <c r="AW47" s="4"/>
      <c r="AX47" s="4"/>
      <c r="AY47" s="4"/>
      <c r="AZ47" s="1"/>
      <c r="BA47" s="4"/>
      <c r="BB47" s="1"/>
    </row>
    <row r="48" spans="1:54" x14ac:dyDescent="0.25">
      <c r="A48" s="1" t="s">
        <v>16</v>
      </c>
      <c r="B48" s="4">
        <f>R20/R24</f>
        <v>0.84004151649967918</v>
      </c>
      <c r="C48">
        <f t="shared" si="2"/>
        <v>84.004151649967923</v>
      </c>
      <c r="D48">
        <f t="shared" si="5"/>
        <v>15.995848350032077</v>
      </c>
      <c r="F48" s="4"/>
      <c r="G48" s="4"/>
      <c r="H48">
        <f>R20/U20</f>
        <v>0.72753307646094301</v>
      </c>
      <c r="I48">
        <f t="shared" si="3"/>
        <v>72.753307646094299</v>
      </c>
      <c r="J48">
        <f t="shared" si="4"/>
        <v>27.246692353905701</v>
      </c>
      <c r="K48" s="4"/>
      <c r="L48" s="4"/>
      <c r="M48" s="4"/>
      <c r="N48" s="4"/>
      <c r="O48" s="4"/>
      <c r="P48" s="4"/>
      <c r="Q48" s="4"/>
      <c r="R48" s="4"/>
      <c r="S48" s="4"/>
      <c r="T48" s="4"/>
      <c r="U48" s="4"/>
      <c r="V48" s="4"/>
      <c r="W48" s="4"/>
      <c r="X48" s="1"/>
      <c r="Y48" s="4"/>
      <c r="Z48" s="4"/>
      <c r="AA48" s="4"/>
      <c r="AB48" s="4"/>
      <c r="AC48" s="4"/>
      <c r="AD48" s="4"/>
      <c r="AE48" s="4"/>
      <c r="AF48" s="4"/>
      <c r="AG48" s="4"/>
      <c r="AH48" s="4"/>
      <c r="AI48" s="4"/>
      <c r="AJ48" s="4"/>
      <c r="AK48" s="4"/>
      <c r="AL48" s="4"/>
      <c r="AM48" s="4"/>
      <c r="AN48" s="4"/>
      <c r="AO48" s="4"/>
      <c r="AP48" s="4"/>
      <c r="AQ48" s="4"/>
      <c r="AR48" s="4"/>
      <c r="AS48" s="4"/>
      <c r="AT48" s="3"/>
      <c r="AU48" s="4"/>
      <c r="AV48" s="4"/>
      <c r="AW48" s="4"/>
      <c r="AX48" s="4"/>
      <c r="AY48" s="4"/>
      <c r="AZ48" s="4"/>
      <c r="BA48" s="4"/>
      <c r="BB48" s="4"/>
    </row>
    <row r="49" spans="1:54" x14ac:dyDescent="0.25">
      <c r="A49" s="1" t="s">
        <v>17</v>
      </c>
      <c r="B49" s="4">
        <f>S21/S24</f>
        <v>0.67507317883757501</v>
      </c>
      <c r="C49">
        <f t="shared" si="2"/>
        <v>67.507317883757494</v>
      </c>
      <c r="D49">
        <f t="shared" si="5"/>
        <v>32.492682116242506</v>
      </c>
      <c r="F49" s="4"/>
      <c r="G49" s="4"/>
      <c r="H49">
        <f>S21/U21</f>
        <v>0.88646625375564403</v>
      </c>
      <c r="I49">
        <f t="shared" si="3"/>
        <v>88.646625375564398</v>
      </c>
      <c r="J49">
        <f t="shared" si="4"/>
        <v>11.353374624435602</v>
      </c>
      <c r="K49" s="4"/>
      <c r="L49" s="4"/>
      <c r="M49" s="4"/>
      <c r="N49" s="4"/>
      <c r="O49" s="4"/>
      <c r="P49" s="4"/>
      <c r="Q49" s="4"/>
      <c r="R49" s="4"/>
      <c r="S49" s="4"/>
      <c r="T49" s="4"/>
      <c r="U49" s="4"/>
      <c r="V49" s="4"/>
      <c r="W49" s="4"/>
      <c r="X49" s="4"/>
      <c r="Y49" s="4"/>
      <c r="Z49" s="4"/>
      <c r="AA49" s="4"/>
      <c r="AB49" s="4"/>
      <c r="AC49" s="4"/>
      <c r="AD49" s="4"/>
      <c r="AE49" s="4"/>
      <c r="AF49" s="4"/>
      <c r="AG49" s="4"/>
      <c r="AH49" s="4"/>
      <c r="AI49" s="4"/>
      <c r="AJ49" s="4"/>
      <c r="AK49" s="4"/>
      <c r="AL49" s="4"/>
      <c r="AM49" s="4"/>
      <c r="AN49" s="4"/>
      <c r="AO49" s="4"/>
      <c r="AP49" s="4"/>
      <c r="AQ49" s="4"/>
      <c r="AR49" s="4"/>
      <c r="AS49" s="4"/>
      <c r="AT49" s="4"/>
      <c r="AU49" s="3"/>
      <c r="AV49" s="4"/>
      <c r="AW49" s="4"/>
      <c r="AX49" s="4"/>
      <c r="AY49" s="4"/>
      <c r="AZ49" s="4"/>
      <c r="BA49" s="4"/>
      <c r="BB49" s="4"/>
    </row>
    <row r="50" spans="1:54" x14ac:dyDescent="0.25">
      <c r="A50" s="1" t="s">
        <v>18</v>
      </c>
      <c r="B50" s="4">
        <f>T22/T24</f>
        <v>0.72032748908534716</v>
      </c>
      <c r="C50">
        <f t="shared" si="2"/>
        <v>72.032748908534714</v>
      </c>
      <c r="D50">
        <f t="shared" si="5"/>
        <v>27.967251091465286</v>
      </c>
      <c r="F50" s="4"/>
      <c r="G50" s="4"/>
      <c r="H50">
        <f>T22/U22</f>
        <v>0.63184723331828119</v>
      </c>
      <c r="I50">
        <f t="shared" si="3"/>
        <v>63.184723331828117</v>
      </c>
      <c r="J50">
        <f t="shared" si="4"/>
        <v>36.815276668171883</v>
      </c>
      <c r="K50" s="4"/>
      <c r="L50" s="4"/>
      <c r="M50" s="4"/>
      <c r="N50" s="4"/>
      <c r="O50" s="4"/>
      <c r="P50" s="4"/>
      <c r="Q50" s="4"/>
      <c r="R50" s="4"/>
      <c r="S50" s="4"/>
      <c r="T50" s="4"/>
      <c r="U50" s="4"/>
      <c r="V50" s="4"/>
      <c r="W50" s="4"/>
      <c r="X50" s="4"/>
      <c r="Y50" s="4"/>
      <c r="Z50" s="4"/>
      <c r="AA50" s="4"/>
      <c r="AB50" s="4"/>
      <c r="AC50" s="4"/>
      <c r="AD50" s="4"/>
      <c r="AE50" s="4"/>
      <c r="AF50" s="4"/>
      <c r="AG50" s="4"/>
      <c r="AH50" s="4"/>
      <c r="AI50" s="4"/>
      <c r="AJ50" s="4"/>
      <c r="AK50" s="4"/>
      <c r="AL50" s="4"/>
      <c r="AM50" s="4"/>
      <c r="AN50" s="4"/>
      <c r="AO50" s="4"/>
      <c r="AP50" s="4"/>
      <c r="AQ50" s="4"/>
      <c r="AR50" s="4"/>
      <c r="AS50" s="4"/>
      <c r="AT50" s="4"/>
      <c r="AU50" s="4"/>
      <c r="AV50" s="3"/>
      <c r="AW50" s="4"/>
      <c r="AX50" s="4"/>
      <c r="AY50" s="4"/>
      <c r="AZ50" s="4"/>
      <c r="BA50" s="4"/>
      <c r="BB50" s="4"/>
    </row>
    <row r="51" spans="1:54" x14ac:dyDescent="0.25">
      <c r="B51" s="4"/>
      <c r="C51" s="4"/>
      <c r="D51" s="4"/>
      <c r="E51" s="4"/>
      <c r="F51" s="4"/>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c r="AN51" s="4"/>
      <c r="AO51" s="4"/>
      <c r="AP51" s="4"/>
      <c r="AQ51" s="4"/>
      <c r="AR51" s="4"/>
      <c r="AS51" s="4"/>
      <c r="AT51" s="4"/>
      <c r="AU51" s="4"/>
      <c r="AV51" s="4"/>
      <c r="AW51" s="5"/>
      <c r="AX51" s="4"/>
      <c r="AY51" s="4"/>
      <c r="AZ51" s="4"/>
      <c r="BA51" s="4"/>
      <c r="BB51" s="4"/>
    </row>
    <row r="52" spans="1:54" x14ac:dyDescent="0.25">
      <c r="B52" s="4"/>
      <c r="C52" s="4"/>
      <c r="D52" s="4"/>
      <c r="E52" s="4"/>
      <c r="F52" s="4"/>
      <c r="G52" s="4"/>
      <c r="H52" s="4"/>
      <c r="I52" s="4"/>
      <c r="J52" s="4"/>
      <c r="K52" s="4"/>
      <c r="L52" s="4"/>
      <c r="M52" s="4"/>
      <c r="N52" s="4"/>
      <c r="O52" s="4"/>
      <c r="P52" s="4"/>
      <c r="Q52" s="4"/>
      <c r="R52" s="4"/>
      <c r="S52" s="4"/>
      <c r="T52" s="4"/>
      <c r="U52" s="4"/>
      <c r="V52" s="4"/>
      <c r="W52" s="4"/>
      <c r="X52" s="4"/>
      <c r="Y52" s="4"/>
      <c r="Z52" s="4"/>
      <c r="AA52" s="4"/>
      <c r="AB52" s="4"/>
      <c r="AC52" s="4"/>
      <c r="AD52" s="4"/>
      <c r="AE52" s="4"/>
      <c r="AF52" s="4"/>
      <c r="AG52" s="4"/>
      <c r="AH52" s="4"/>
      <c r="AI52" s="4"/>
      <c r="AJ52" s="4"/>
      <c r="AK52" s="4"/>
      <c r="AL52" s="4"/>
      <c r="AM52" s="4"/>
      <c r="AN52" s="4"/>
      <c r="AO52" s="4"/>
      <c r="AP52" s="4"/>
      <c r="AQ52" s="4"/>
      <c r="AR52" s="4"/>
      <c r="AS52" s="4"/>
      <c r="AT52" s="4"/>
      <c r="AU52" s="4"/>
      <c r="AV52" s="4"/>
      <c r="AW52" s="4"/>
      <c r="AX52" s="5"/>
      <c r="AY52" s="1"/>
      <c r="AZ52" s="4"/>
      <c r="BA52" s="1"/>
      <c r="BB52" s="4"/>
    </row>
    <row r="53" spans="1:54" x14ac:dyDescent="0.25">
      <c r="B53" s="4"/>
      <c r="C53" s="4"/>
      <c r="D53" s="4"/>
      <c r="F53" s="4"/>
      <c r="G53" s="4"/>
      <c r="H53" s="4"/>
      <c r="I53" s="4"/>
      <c r="J53" s="4"/>
      <c r="K53" s="4"/>
      <c r="L53" s="4"/>
      <c r="M53" s="4"/>
      <c r="N53" s="4"/>
      <c r="O53" s="4"/>
      <c r="P53" s="4"/>
      <c r="Q53" s="4"/>
      <c r="R53" s="4"/>
      <c r="S53" s="4"/>
      <c r="T53" s="4"/>
      <c r="U53" s="4"/>
      <c r="V53" s="4"/>
      <c r="W53" s="4"/>
      <c r="X53" s="1"/>
      <c r="Y53" s="4"/>
      <c r="Z53" s="4"/>
      <c r="AA53" s="4"/>
      <c r="AB53" s="4"/>
      <c r="AC53" s="4"/>
      <c r="AD53" s="4"/>
      <c r="AE53" s="4"/>
      <c r="AF53" s="4"/>
      <c r="AG53" s="4"/>
      <c r="AH53" s="4"/>
      <c r="AI53" s="4"/>
      <c r="AJ53" s="4"/>
      <c r="AK53" s="4"/>
      <c r="AL53" s="4"/>
      <c r="AM53" s="4"/>
      <c r="AN53" s="4"/>
      <c r="AO53" s="4"/>
      <c r="AP53" s="1"/>
      <c r="AQ53" s="4"/>
      <c r="AR53" s="4"/>
      <c r="AS53" s="4"/>
      <c r="AT53" s="4"/>
      <c r="AU53" s="1"/>
      <c r="AV53" s="1"/>
      <c r="AW53" s="4"/>
      <c r="AX53" s="4"/>
      <c r="AY53" s="5"/>
      <c r="AZ53" s="1"/>
      <c r="BA53" s="1"/>
      <c r="BB53" s="1"/>
    </row>
    <row r="55" spans="1:54" x14ac:dyDescent="0.25">
      <c r="A55" t="s">
        <v>27</v>
      </c>
      <c r="B55">
        <f>SUM(V4:V22)</f>
        <v>7168.4480000000012</v>
      </c>
    </row>
    <row r="56" spans="1:54" x14ac:dyDescent="0.25">
      <c r="A56" t="s">
        <v>28</v>
      </c>
      <c r="B56">
        <f>(B24*U4)+(C24*U5)+(D24*U6)+(E24*U7)+(F24*U8)+(G24*U9)+(H24*U10)+(I24*U11)+(J24*U12)+(K24*U13)+(L24*U14)+(M24*U15)+(N24*U16)+(O24*U17)+(P24*U18)+(Q24*U19)+(R24*U20)+(S24*U21)+(T24*U22)</f>
        <v>15775829.538657002</v>
      </c>
    </row>
    <row r="59" spans="1:54" x14ac:dyDescent="0.25">
      <c r="A59" t="s">
        <v>29</v>
      </c>
      <c r="B59">
        <v>8002.6163999999999</v>
      </c>
    </row>
    <row r="60" spans="1:54" x14ac:dyDescent="0.25">
      <c r="A60" t="s">
        <v>30</v>
      </c>
      <c r="B60">
        <v>7168.4480000000012</v>
      </c>
    </row>
    <row r="61" spans="1:54" x14ac:dyDescent="0.25">
      <c r="A61" t="s">
        <v>31</v>
      </c>
      <c r="B61">
        <v>15773363.747153001</v>
      </c>
    </row>
    <row r="63" spans="1:54" x14ac:dyDescent="0.25">
      <c r="A63" t="s">
        <v>32</v>
      </c>
      <c r="B63">
        <f>B59*B60</f>
        <v>57366339.527347207</v>
      </c>
    </row>
    <row r="64" spans="1:54" x14ac:dyDescent="0.25">
      <c r="A64" t="s">
        <v>33</v>
      </c>
      <c r="B64">
        <f>B59*B59</f>
        <v>64041869.245548956</v>
      </c>
    </row>
    <row r="65" spans="1:2" x14ac:dyDescent="0.25">
      <c r="A65" t="s">
        <v>34</v>
      </c>
      <c r="B65">
        <f>B63-B61</f>
        <v>41592975.780194208</v>
      </c>
    </row>
    <row r="66" spans="1:2" x14ac:dyDescent="0.25">
      <c r="A66" t="s">
        <v>35</v>
      </c>
      <c r="B66">
        <f>B64-B61</f>
        <v>48268505.498395957</v>
      </c>
    </row>
    <row r="67" spans="1:2" x14ac:dyDescent="0.25">
      <c r="B67">
        <f>B65/B66</f>
        <v>0.86170009513918788</v>
      </c>
    </row>
    <row r="68" spans="1:2" x14ac:dyDescent="0.25">
      <c r="A68" t="s">
        <v>36</v>
      </c>
      <c r="B68">
        <f>B67*100</f>
        <v>86.170009513918785</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BD139"/>
  <sheetViews>
    <sheetView topLeftCell="A55" zoomScale="62" zoomScaleNormal="62" workbookViewId="0">
      <selection activeCell="E78" sqref="E78"/>
    </sheetView>
  </sheetViews>
  <sheetFormatPr defaultRowHeight="15" x14ac:dyDescent="0.25"/>
  <cols>
    <col min="1" max="1" width="19.7109375" customWidth="1"/>
    <col min="3" max="3" width="20.28515625" customWidth="1"/>
    <col min="4" max="4" width="13.140625" customWidth="1"/>
    <col min="5" max="5" width="31.42578125" customWidth="1"/>
    <col min="6" max="6" width="21.7109375" customWidth="1"/>
    <col min="56" max="56" width="21.140625" customWidth="1"/>
  </cols>
  <sheetData>
    <row r="2" spans="1:56" x14ac:dyDescent="0.25">
      <c r="D2" t="s">
        <v>101</v>
      </c>
    </row>
    <row r="3" spans="1:56" x14ac:dyDescent="0.25">
      <c r="D3" t="s">
        <v>37</v>
      </c>
      <c r="E3" t="s">
        <v>38</v>
      </c>
      <c r="F3" t="s">
        <v>39</v>
      </c>
      <c r="G3" t="s">
        <v>40</v>
      </c>
      <c r="H3" t="s">
        <v>41</v>
      </c>
      <c r="I3" t="s">
        <v>42</v>
      </c>
      <c r="J3" t="s">
        <v>43</v>
      </c>
      <c r="K3" t="s">
        <v>44</v>
      </c>
      <c r="L3" t="s">
        <v>45</v>
      </c>
      <c r="M3" t="s">
        <v>46</v>
      </c>
      <c r="N3" t="s">
        <v>47</v>
      </c>
      <c r="O3" t="s">
        <v>48</v>
      </c>
      <c r="P3" t="s">
        <v>49</v>
      </c>
      <c r="Q3" t="s">
        <v>50</v>
      </c>
      <c r="R3" t="s">
        <v>51</v>
      </c>
      <c r="S3" t="s">
        <v>52</v>
      </c>
      <c r="T3" t="s">
        <v>53</v>
      </c>
      <c r="U3" t="s">
        <v>54</v>
      </c>
      <c r="V3" t="s">
        <v>55</v>
      </c>
      <c r="W3" t="s">
        <v>56</v>
      </c>
      <c r="X3" t="s">
        <v>57</v>
      </c>
      <c r="Y3" t="s">
        <v>58</v>
      </c>
      <c r="Z3" t="s">
        <v>59</v>
      </c>
      <c r="AA3" t="s">
        <v>60</v>
      </c>
      <c r="AB3" t="s">
        <v>61</v>
      </c>
      <c r="AC3" t="s">
        <v>62</v>
      </c>
      <c r="AD3" t="s">
        <v>63</v>
      </c>
      <c r="AE3" t="s">
        <v>64</v>
      </c>
      <c r="AF3" t="s">
        <v>65</v>
      </c>
      <c r="AG3" t="s">
        <v>102</v>
      </c>
      <c r="AH3" t="s">
        <v>103</v>
      </c>
      <c r="AI3" t="s">
        <v>104</v>
      </c>
      <c r="AJ3" t="s">
        <v>105</v>
      </c>
      <c r="AK3" t="s">
        <v>66</v>
      </c>
      <c r="AL3" t="s">
        <v>67</v>
      </c>
      <c r="AM3" t="s">
        <v>68</v>
      </c>
      <c r="AN3" t="s">
        <v>69</v>
      </c>
      <c r="AO3" t="s">
        <v>70</v>
      </c>
      <c r="AP3" t="s">
        <v>71</v>
      </c>
      <c r="AQ3" t="s">
        <v>72</v>
      </c>
      <c r="AR3" t="s">
        <v>73</v>
      </c>
      <c r="AS3" t="s">
        <v>74</v>
      </c>
      <c r="AT3" t="s">
        <v>75</v>
      </c>
      <c r="AU3" t="s">
        <v>76</v>
      </c>
      <c r="AV3" t="s">
        <v>77</v>
      </c>
      <c r="AW3" t="s">
        <v>78</v>
      </c>
      <c r="AX3" t="s">
        <v>79</v>
      </c>
      <c r="AY3" t="s">
        <v>80</v>
      </c>
      <c r="AZ3" t="s">
        <v>81</v>
      </c>
      <c r="BA3" t="s">
        <v>82</v>
      </c>
      <c r="BB3" t="s">
        <v>83</v>
      </c>
      <c r="BC3" t="s">
        <v>84</v>
      </c>
      <c r="BD3" t="s">
        <v>20</v>
      </c>
    </row>
    <row r="4" spans="1:56" x14ac:dyDescent="0.25">
      <c r="A4" t="s">
        <v>37</v>
      </c>
      <c r="D4" s="3">
        <v>839.05258478078554</v>
      </c>
      <c r="E4">
        <v>0</v>
      </c>
      <c r="F4">
        <v>172.74929459170497</v>
      </c>
      <c r="G4">
        <v>0</v>
      </c>
      <c r="H4">
        <v>0</v>
      </c>
      <c r="I4">
        <v>0</v>
      </c>
      <c r="J4">
        <v>0</v>
      </c>
      <c r="K4">
        <v>0</v>
      </c>
      <c r="L4">
        <v>0</v>
      </c>
      <c r="M4">
        <v>0</v>
      </c>
      <c r="N4">
        <v>0</v>
      </c>
      <c r="O4">
        <v>0</v>
      </c>
      <c r="P4">
        <v>0</v>
      </c>
      <c r="Q4">
        <v>0</v>
      </c>
      <c r="R4">
        <v>0</v>
      </c>
      <c r="S4">
        <v>0</v>
      </c>
      <c r="T4">
        <v>0</v>
      </c>
      <c r="U4">
        <v>0</v>
      </c>
      <c r="V4">
        <v>0</v>
      </c>
      <c r="W4">
        <v>0</v>
      </c>
      <c r="X4">
        <v>0</v>
      </c>
      <c r="Y4">
        <v>145.75016041928919</v>
      </c>
      <c r="Z4">
        <v>0</v>
      </c>
      <c r="AA4">
        <v>0</v>
      </c>
      <c r="AB4">
        <v>0</v>
      </c>
      <c r="AC4">
        <v>0</v>
      </c>
      <c r="AD4">
        <v>0</v>
      </c>
      <c r="AE4">
        <v>0</v>
      </c>
      <c r="AF4">
        <v>0</v>
      </c>
      <c r="AG4">
        <v>0</v>
      </c>
      <c r="AH4">
        <v>0</v>
      </c>
      <c r="AI4">
        <v>0</v>
      </c>
      <c r="AJ4">
        <v>0</v>
      </c>
      <c r="AK4">
        <v>0</v>
      </c>
      <c r="AL4">
        <v>0</v>
      </c>
      <c r="AM4">
        <v>0</v>
      </c>
      <c r="AN4">
        <v>0</v>
      </c>
      <c r="AO4">
        <v>0</v>
      </c>
      <c r="AP4">
        <v>0</v>
      </c>
      <c r="AQ4">
        <v>0</v>
      </c>
      <c r="AR4">
        <v>0</v>
      </c>
      <c r="AS4">
        <v>0</v>
      </c>
      <c r="AT4">
        <v>0</v>
      </c>
      <c r="AU4">
        <v>0</v>
      </c>
      <c r="AV4">
        <v>0</v>
      </c>
      <c r="AW4">
        <v>0</v>
      </c>
      <c r="AX4">
        <v>0</v>
      </c>
      <c r="AY4">
        <v>0</v>
      </c>
      <c r="AZ4">
        <v>0</v>
      </c>
      <c r="BA4">
        <v>0</v>
      </c>
      <c r="BB4">
        <v>0</v>
      </c>
      <c r="BC4">
        <v>0</v>
      </c>
      <c r="BD4">
        <f>SUM(D4:BC4)</f>
        <v>1157.5520397917796</v>
      </c>
    </row>
    <row r="5" spans="1:56" x14ac:dyDescent="0.25">
      <c r="A5" t="s">
        <v>38</v>
      </c>
      <c r="D5">
        <v>6.5355817084699996</v>
      </c>
      <c r="E5" s="3">
        <v>0.3255244302411</v>
      </c>
      <c r="F5">
        <v>0</v>
      </c>
      <c r="G5">
        <v>8.8617946468500006E-2</v>
      </c>
      <c r="H5">
        <v>0</v>
      </c>
      <c r="I5">
        <v>3.3424122929000002E-2</v>
      </c>
      <c r="J5">
        <v>0</v>
      </c>
      <c r="K5">
        <v>0</v>
      </c>
      <c r="L5">
        <v>0</v>
      </c>
      <c r="M5">
        <v>0</v>
      </c>
      <c r="N5">
        <v>0</v>
      </c>
      <c r="O5">
        <v>0</v>
      </c>
      <c r="P5">
        <v>0</v>
      </c>
      <c r="Q5">
        <v>0</v>
      </c>
      <c r="R5">
        <v>0</v>
      </c>
      <c r="S5">
        <v>0</v>
      </c>
      <c r="T5">
        <v>0</v>
      </c>
      <c r="U5">
        <v>0</v>
      </c>
      <c r="V5">
        <v>0</v>
      </c>
      <c r="W5">
        <v>0</v>
      </c>
      <c r="X5">
        <v>0</v>
      </c>
      <c r="Y5">
        <v>1.6436833596728</v>
      </c>
      <c r="Z5">
        <v>6.5424467030500005E-2</v>
      </c>
      <c r="AA5">
        <v>0</v>
      </c>
      <c r="AB5">
        <v>0</v>
      </c>
      <c r="AC5">
        <v>0</v>
      </c>
      <c r="AD5">
        <v>0</v>
      </c>
      <c r="AE5">
        <v>0</v>
      </c>
      <c r="AF5">
        <v>0</v>
      </c>
      <c r="AG5">
        <v>0</v>
      </c>
      <c r="AH5">
        <v>0</v>
      </c>
      <c r="AI5">
        <v>0</v>
      </c>
      <c r="AJ5">
        <v>0</v>
      </c>
      <c r="AK5">
        <v>0</v>
      </c>
      <c r="AL5">
        <v>0</v>
      </c>
      <c r="AM5">
        <v>0</v>
      </c>
      <c r="AN5">
        <v>0</v>
      </c>
      <c r="AO5">
        <v>0</v>
      </c>
      <c r="AP5">
        <v>0</v>
      </c>
      <c r="AQ5">
        <v>0</v>
      </c>
      <c r="AR5">
        <v>0</v>
      </c>
      <c r="AS5">
        <v>0</v>
      </c>
      <c r="AT5">
        <v>0</v>
      </c>
      <c r="AU5">
        <v>0</v>
      </c>
      <c r="AV5">
        <v>0</v>
      </c>
      <c r="AW5">
        <v>0</v>
      </c>
      <c r="AX5">
        <v>0</v>
      </c>
      <c r="AY5">
        <v>0</v>
      </c>
      <c r="AZ5">
        <v>0</v>
      </c>
      <c r="BA5">
        <v>0</v>
      </c>
      <c r="BB5">
        <v>0</v>
      </c>
      <c r="BC5">
        <v>0</v>
      </c>
      <c r="BD5">
        <f t="shared" ref="BD5:BD55" si="0">SUM(D5:BC5)</f>
        <v>8.6922560348118996</v>
      </c>
    </row>
    <row r="6" spans="1:56" x14ac:dyDescent="0.25">
      <c r="A6" t="s">
        <v>39</v>
      </c>
      <c r="D6">
        <v>1.554216875107</v>
      </c>
      <c r="E6">
        <v>0</v>
      </c>
      <c r="F6" s="3">
        <v>0</v>
      </c>
      <c r="G6">
        <v>0</v>
      </c>
      <c r="H6">
        <v>0</v>
      </c>
      <c r="I6">
        <v>0</v>
      </c>
      <c r="J6">
        <v>0</v>
      </c>
      <c r="K6">
        <v>0</v>
      </c>
      <c r="L6">
        <v>0</v>
      </c>
      <c r="M6">
        <v>0</v>
      </c>
      <c r="N6">
        <v>0</v>
      </c>
      <c r="O6">
        <v>0</v>
      </c>
      <c r="P6">
        <v>0</v>
      </c>
      <c r="Q6">
        <v>0</v>
      </c>
      <c r="R6">
        <v>0</v>
      </c>
      <c r="S6">
        <v>0</v>
      </c>
      <c r="T6">
        <v>0</v>
      </c>
      <c r="U6">
        <v>0</v>
      </c>
      <c r="V6">
        <v>0</v>
      </c>
      <c r="W6">
        <v>0</v>
      </c>
      <c r="X6">
        <v>0</v>
      </c>
      <c r="Y6">
        <v>20.694778827209998</v>
      </c>
      <c r="Z6">
        <v>0</v>
      </c>
      <c r="AA6">
        <v>0</v>
      </c>
      <c r="AB6">
        <v>0</v>
      </c>
      <c r="AC6">
        <v>0</v>
      </c>
      <c r="AD6">
        <v>0</v>
      </c>
      <c r="AE6">
        <v>0</v>
      </c>
      <c r="AF6">
        <v>0</v>
      </c>
      <c r="AG6">
        <v>0</v>
      </c>
      <c r="AH6">
        <v>0</v>
      </c>
      <c r="AI6">
        <v>0</v>
      </c>
      <c r="AJ6">
        <v>0</v>
      </c>
      <c r="AK6">
        <v>0</v>
      </c>
      <c r="AL6">
        <v>0</v>
      </c>
      <c r="AM6">
        <v>0</v>
      </c>
      <c r="AN6">
        <v>0</v>
      </c>
      <c r="AO6">
        <v>0</v>
      </c>
      <c r="AP6">
        <v>0</v>
      </c>
      <c r="AQ6">
        <v>0</v>
      </c>
      <c r="AR6">
        <v>0</v>
      </c>
      <c r="AS6">
        <v>0</v>
      </c>
      <c r="AT6">
        <v>0</v>
      </c>
      <c r="AU6">
        <v>0</v>
      </c>
      <c r="AV6">
        <v>0</v>
      </c>
      <c r="AW6">
        <v>0</v>
      </c>
      <c r="AX6">
        <v>0</v>
      </c>
      <c r="AY6">
        <v>0</v>
      </c>
      <c r="AZ6">
        <v>0</v>
      </c>
      <c r="BA6">
        <v>0</v>
      </c>
      <c r="BB6">
        <v>0</v>
      </c>
      <c r="BC6">
        <v>0</v>
      </c>
      <c r="BD6">
        <f t="shared" si="0"/>
        <v>22.248995702316996</v>
      </c>
    </row>
    <row r="7" spans="1:56" x14ac:dyDescent="0.25">
      <c r="A7" t="s">
        <v>40</v>
      </c>
      <c r="D7">
        <v>0</v>
      </c>
      <c r="E7" s="1">
        <v>8.8617946468500006E-2</v>
      </c>
      <c r="F7">
        <v>0</v>
      </c>
      <c r="G7" s="3">
        <v>0</v>
      </c>
      <c r="H7">
        <v>0</v>
      </c>
      <c r="I7">
        <v>0</v>
      </c>
      <c r="J7">
        <v>0</v>
      </c>
      <c r="K7">
        <v>0</v>
      </c>
      <c r="L7">
        <v>0</v>
      </c>
      <c r="M7">
        <v>0</v>
      </c>
      <c r="N7">
        <v>0</v>
      </c>
      <c r="O7">
        <v>0</v>
      </c>
      <c r="P7">
        <v>0</v>
      </c>
      <c r="Q7">
        <v>0</v>
      </c>
      <c r="R7">
        <v>0</v>
      </c>
      <c r="S7">
        <v>0</v>
      </c>
      <c r="T7">
        <v>0</v>
      </c>
      <c r="U7">
        <v>0</v>
      </c>
      <c r="V7">
        <v>0</v>
      </c>
      <c r="W7">
        <v>0</v>
      </c>
      <c r="X7">
        <v>0</v>
      </c>
      <c r="Y7">
        <v>0</v>
      </c>
      <c r="Z7">
        <v>0</v>
      </c>
      <c r="AA7">
        <v>0</v>
      </c>
      <c r="AB7">
        <v>0</v>
      </c>
      <c r="AC7">
        <v>0</v>
      </c>
      <c r="AD7">
        <v>0</v>
      </c>
      <c r="AE7">
        <v>0</v>
      </c>
      <c r="AF7">
        <v>0</v>
      </c>
      <c r="AG7">
        <v>0</v>
      </c>
      <c r="AH7">
        <v>0</v>
      </c>
      <c r="AI7">
        <v>0</v>
      </c>
      <c r="AJ7">
        <v>0</v>
      </c>
      <c r="AK7">
        <v>0</v>
      </c>
      <c r="AL7">
        <v>0</v>
      </c>
      <c r="AM7">
        <v>0</v>
      </c>
      <c r="AN7">
        <v>0</v>
      </c>
      <c r="AO7">
        <v>0</v>
      </c>
      <c r="AP7">
        <v>0</v>
      </c>
      <c r="AQ7">
        <v>0</v>
      </c>
      <c r="AR7">
        <v>0</v>
      </c>
      <c r="AS7">
        <v>0</v>
      </c>
      <c r="AT7">
        <v>0</v>
      </c>
      <c r="AU7">
        <v>0</v>
      </c>
      <c r="AV7">
        <v>0</v>
      </c>
      <c r="AW7">
        <v>0</v>
      </c>
      <c r="AX7">
        <v>0</v>
      </c>
      <c r="AY7">
        <v>0</v>
      </c>
      <c r="AZ7">
        <v>0</v>
      </c>
      <c r="BA7">
        <v>0</v>
      </c>
      <c r="BB7">
        <v>0</v>
      </c>
      <c r="BC7">
        <v>0</v>
      </c>
      <c r="BD7">
        <f t="shared" si="0"/>
        <v>8.8617946468500006E-2</v>
      </c>
    </row>
    <row r="8" spans="1:56" x14ac:dyDescent="0.25">
      <c r="A8" t="s">
        <v>41</v>
      </c>
      <c r="D8">
        <v>0</v>
      </c>
      <c r="E8">
        <v>0</v>
      </c>
      <c r="F8">
        <v>0</v>
      </c>
      <c r="G8">
        <v>0</v>
      </c>
      <c r="H8" s="3">
        <v>0</v>
      </c>
      <c r="I8">
        <v>0</v>
      </c>
      <c r="J8">
        <v>0</v>
      </c>
      <c r="K8">
        <v>0</v>
      </c>
      <c r="L8">
        <v>0</v>
      </c>
      <c r="M8">
        <v>0</v>
      </c>
      <c r="N8">
        <v>0</v>
      </c>
      <c r="O8">
        <v>0</v>
      </c>
      <c r="P8">
        <v>0</v>
      </c>
      <c r="Q8">
        <v>0</v>
      </c>
      <c r="R8">
        <v>0</v>
      </c>
      <c r="S8">
        <v>0</v>
      </c>
      <c r="T8">
        <v>0</v>
      </c>
      <c r="U8">
        <v>0</v>
      </c>
      <c r="V8">
        <v>0</v>
      </c>
      <c r="W8">
        <v>0</v>
      </c>
      <c r="X8">
        <v>0</v>
      </c>
      <c r="Y8">
        <v>0</v>
      </c>
      <c r="Z8">
        <v>0</v>
      </c>
      <c r="AA8">
        <v>0</v>
      </c>
      <c r="AB8">
        <v>0</v>
      </c>
      <c r="AC8">
        <v>0</v>
      </c>
      <c r="AD8">
        <v>0</v>
      </c>
      <c r="AE8">
        <v>0</v>
      </c>
      <c r="AF8">
        <v>0</v>
      </c>
      <c r="AG8">
        <v>0</v>
      </c>
      <c r="AH8">
        <v>0</v>
      </c>
      <c r="AI8">
        <v>0</v>
      </c>
      <c r="AJ8">
        <v>0</v>
      </c>
      <c r="AK8">
        <v>0</v>
      </c>
      <c r="AL8">
        <v>0</v>
      </c>
      <c r="AM8">
        <v>0</v>
      </c>
      <c r="AN8">
        <v>0</v>
      </c>
      <c r="AO8">
        <v>0</v>
      </c>
      <c r="AP8">
        <v>0</v>
      </c>
      <c r="AQ8">
        <v>0</v>
      </c>
      <c r="AR8">
        <v>0</v>
      </c>
      <c r="AS8">
        <v>0</v>
      </c>
      <c r="AT8">
        <v>0</v>
      </c>
      <c r="AU8">
        <v>0</v>
      </c>
      <c r="AV8">
        <v>0</v>
      </c>
      <c r="AW8">
        <v>0</v>
      </c>
      <c r="AX8">
        <v>0</v>
      </c>
      <c r="AY8">
        <v>0</v>
      </c>
      <c r="AZ8">
        <v>0</v>
      </c>
      <c r="BA8">
        <v>0</v>
      </c>
      <c r="BB8" s="1">
        <v>0.24734493995099999</v>
      </c>
      <c r="BC8">
        <v>0</v>
      </c>
      <c r="BD8">
        <f t="shared" si="0"/>
        <v>0.24734493995099999</v>
      </c>
    </row>
    <row r="9" spans="1:56" x14ac:dyDescent="0.25">
      <c r="A9" t="s">
        <v>42</v>
      </c>
      <c r="D9">
        <v>0</v>
      </c>
      <c r="E9" s="1">
        <v>0.52331309902099998</v>
      </c>
      <c r="F9">
        <v>0</v>
      </c>
      <c r="G9">
        <v>0</v>
      </c>
      <c r="H9">
        <v>0</v>
      </c>
      <c r="I9" s="3">
        <v>94.976454790182189</v>
      </c>
      <c r="J9">
        <v>0</v>
      </c>
      <c r="K9">
        <v>0</v>
      </c>
      <c r="L9">
        <v>0</v>
      </c>
      <c r="M9">
        <v>0</v>
      </c>
      <c r="N9">
        <v>0</v>
      </c>
      <c r="O9">
        <v>0.40479981897799999</v>
      </c>
      <c r="P9">
        <v>0</v>
      </c>
      <c r="Q9">
        <v>0</v>
      </c>
      <c r="R9">
        <v>0</v>
      </c>
      <c r="S9">
        <v>0</v>
      </c>
      <c r="T9">
        <v>0</v>
      </c>
      <c r="U9">
        <v>0</v>
      </c>
      <c r="V9">
        <v>0</v>
      </c>
      <c r="W9">
        <v>0</v>
      </c>
      <c r="X9">
        <v>0</v>
      </c>
      <c r="Y9">
        <v>4.4749018346226999</v>
      </c>
      <c r="Z9">
        <v>2.0999095447960001</v>
      </c>
      <c r="AA9">
        <v>0</v>
      </c>
      <c r="AB9">
        <v>0</v>
      </c>
      <c r="AC9">
        <v>5.8863729860799997E-2</v>
      </c>
      <c r="AD9">
        <v>0</v>
      </c>
      <c r="AE9">
        <v>0</v>
      </c>
      <c r="AF9">
        <v>0</v>
      </c>
      <c r="AG9">
        <v>0</v>
      </c>
      <c r="AH9">
        <v>0</v>
      </c>
      <c r="AI9">
        <v>0</v>
      </c>
      <c r="AJ9">
        <v>0</v>
      </c>
      <c r="AK9">
        <v>0</v>
      </c>
      <c r="AL9">
        <v>0</v>
      </c>
      <c r="AM9">
        <v>0</v>
      </c>
      <c r="AN9">
        <v>0</v>
      </c>
      <c r="AO9">
        <v>0</v>
      </c>
      <c r="AP9">
        <v>0</v>
      </c>
      <c r="AQ9">
        <v>0.19474415923300001</v>
      </c>
      <c r="AR9">
        <v>0</v>
      </c>
      <c r="AS9">
        <v>0</v>
      </c>
      <c r="AT9">
        <v>0</v>
      </c>
      <c r="AU9">
        <v>0</v>
      </c>
      <c r="AV9">
        <v>0</v>
      </c>
      <c r="AW9">
        <v>0</v>
      </c>
      <c r="AX9">
        <v>0</v>
      </c>
      <c r="AY9">
        <v>0</v>
      </c>
      <c r="AZ9">
        <v>0.13211237114999999</v>
      </c>
      <c r="BA9">
        <v>0</v>
      </c>
      <c r="BB9">
        <v>0.44585235931290002</v>
      </c>
      <c r="BC9">
        <v>0</v>
      </c>
      <c r="BD9">
        <f t="shared" si="0"/>
        <v>103.31095170715659</v>
      </c>
    </row>
    <row r="10" spans="1:56" x14ac:dyDescent="0.25">
      <c r="A10" t="s">
        <v>43</v>
      </c>
      <c r="D10">
        <v>0</v>
      </c>
      <c r="E10">
        <v>0</v>
      </c>
      <c r="F10">
        <v>0</v>
      </c>
      <c r="G10">
        <v>0</v>
      </c>
      <c r="H10">
        <v>0</v>
      </c>
      <c r="I10">
        <v>0</v>
      </c>
      <c r="J10" s="3">
        <v>0</v>
      </c>
      <c r="K10">
        <v>0</v>
      </c>
      <c r="L10">
        <v>0</v>
      </c>
      <c r="M10">
        <v>0</v>
      </c>
      <c r="N10">
        <v>0</v>
      </c>
      <c r="O10">
        <v>0</v>
      </c>
      <c r="P10">
        <v>0</v>
      </c>
      <c r="Q10">
        <v>0</v>
      </c>
      <c r="R10">
        <v>0</v>
      </c>
      <c r="S10">
        <v>0</v>
      </c>
      <c r="T10">
        <v>0</v>
      </c>
      <c r="U10">
        <v>0</v>
      </c>
      <c r="V10" s="1">
        <v>0.22319043814799999</v>
      </c>
      <c r="W10">
        <v>0</v>
      </c>
      <c r="X10">
        <v>0</v>
      </c>
      <c r="Y10">
        <v>0</v>
      </c>
      <c r="Z10">
        <v>0</v>
      </c>
      <c r="AA10">
        <v>0</v>
      </c>
      <c r="AB10">
        <v>0</v>
      </c>
      <c r="AC10">
        <v>0</v>
      </c>
      <c r="AD10">
        <v>0</v>
      </c>
      <c r="AE10">
        <v>0</v>
      </c>
      <c r="AF10">
        <v>0</v>
      </c>
      <c r="AG10">
        <v>0</v>
      </c>
      <c r="AH10">
        <v>0</v>
      </c>
      <c r="AI10">
        <v>0</v>
      </c>
      <c r="AJ10">
        <v>0</v>
      </c>
      <c r="AK10">
        <v>0</v>
      </c>
      <c r="AL10">
        <v>0</v>
      </c>
      <c r="AM10">
        <v>0</v>
      </c>
      <c r="AN10">
        <v>0</v>
      </c>
      <c r="AO10">
        <v>0</v>
      </c>
      <c r="AP10">
        <v>0</v>
      </c>
      <c r="AQ10">
        <v>0</v>
      </c>
      <c r="AR10">
        <v>0</v>
      </c>
      <c r="AS10">
        <v>0</v>
      </c>
      <c r="AT10">
        <v>0</v>
      </c>
      <c r="AU10">
        <v>0</v>
      </c>
      <c r="AV10">
        <v>0</v>
      </c>
      <c r="AW10">
        <v>0</v>
      </c>
      <c r="AX10">
        <v>0</v>
      </c>
      <c r="AY10">
        <v>0</v>
      </c>
      <c r="AZ10">
        <v>0</v>
      </c>
      <c r="BA10">
        <v>0</v>
      </c>
      <c r="BB10">
        <v>0</v>
      </c>
      <c r="BC10">
        <v>0</v>
      </c>
      <c r="BD10">
        <f t="shared" si="0"/>
        <v>0.22319043814799999</v>
      </c>
    </row>
    <row r="11" spans="1:56" x14ac:dyDescent="0.25">
      <c r="A11" t="s">
        <v>44</v>
      </c>
      <c r="D11">
        <v>0</v>
      </c>
      <c r="E11">
        <v>0</v>
      </c>
      <c r="F11">
        <v>0</v>
      </c>
      <c r="G11">
        <v>0</v>
      </c>
      <c r="H11">
        <v>0</v>
      </c>
      <c r="I11">
        <v>0</v>
      </c>
      <c r="J11">
        <v>0</v>
      </c>
      <c r="K11" s="3">
        <v>0</v>
      </c>
      <c r="L11" s="1">
        <v>1.42070016812</v>
      </c>
      <c r="M11">
        <v>0</v>
      </c>
      <c r="N11">
        <v>0</v>
      </c>
      <c r="O11">
        <v>0</v>
      </c>
      <c r="P11">
        <v>0</v>
      </c>
      <c r="Q11">
        <v>0</v>
      </c>
      <c r="R11">
        <v>0</v>
      </c>
      <c r="S11">
        <v>0</v>
      </c>
      <c r="T11">
        <v>0</v>
      </c>
      <c r="U11">
        <v>0</v>
      </c>
      <c r="V11">
        <v>0</v>
      </c>
      <c r="W11">
        <v>0</v>
      </c>
      <c r="X11">
        <v>0</v>
      </c>
      <c r="Y11">
        <v>0</v>
      </c>
      <c r="Z11">
        <v>0</v>
      </c>
      <c r="AA11">
        <v>0</v>
      </c>
      <c r="AB11">
        <v>0</v>
      </c>
      <c r="AC11">
        <v>0</v>
      </c>
      <c r="AD11">
        <v>0</v>
      </c>
      <c r="AE11">
        <v>0</v>
      </c>
      <c r="AF11">
        <v>0</v>
      </c>
      <c r="AG11">
        <v>0</v>
      </c>
      <c r="AH11">
        <v>0</v>
      </c>
      <c r="AI11">
        <v>0</v>
      </c>
      <c r="AJ11">
        <v>0</v>
      </c>
      <c r="AK11">
        <v>0</v>
      </c>
      <c r="AL11">
        <v>0</v>
      </c>
      <c r="AM11">
        <v>0</v>
      </c>
      <c r="AN11">
        <v>0</v>
      </c>
      <c r="AO11">
        <v>0</v>
      </c>
      <c r="AP11">
        <v>0</v>
      </c>
      <c r="AQ11">
        <v>0</v>
      </c>
      <c r="AR11">
        <v>0</v>
      </c>
      <c r="AS11">
        <v>0</v>
      </c>
      <c r="AT11">
        <v>0</v>
      </c>
      <c r="AU11">
        <v>0</v>
      </c>
      <c r="AV11">
        <v>0</v>
      </c>
      <c r="AW11">
        <v>0</v>
      </c>
      <c r="AX11">
        <v>0</v>
      </c>
      <c r="AY11">
        <v>0</v>
      </c>
      <c r="AZ11">
        <v>0</v>
      </c>
      <c r="BA11">
        <v>0</v>
      </c>
      <c r="BB11">
        <v>0</v>
      </c>
      <c r="BC11">
        <v>0</v>
      </c>
      <c r="BD11">
        <f t="shared" si="0"/>
        <v>1.42070016812</v>
      </c>
    </row>
    <row r="12" spans="1:56" x14ac:dyDescent="0.25">
      <c r="A12" t="s">
        <v>45</v>
      </c>
      <c r="D12">
        <v>0</v>
      </c>
      <c r="E12">
        <v>0</v>
      </c>
      <c r="F12">
        <v>0</v>
      </c>
      <c r="G12">
        <v>0</v>
      </c>
      <c r="H12">
        <v>0</v>
      </c>
      <c r="I12">
        <v>0</v>
      </c>
      <c r="J12">
        <v>0</v>
      </c>
      <c r="K12">
        <v>0</v>
      </c>
      <c r="L12" s="3">
        <v>0</v>
      </c>
      <c r="M12">
        <v>0</v>
      </c>
      <c r="N12">
        <v>0</v>
      </c>
      <c r="O12">
        <v>0</v>
      </c>
      <c r="P12">
        <v>0</v>
      </c>
      <c r="Q12">
        <v>0</v>
      </c>
      <c r="R12">
        <v>0</v>
      </c>
      <c r="S12">
        <v>0</v>
      </c>
      <c r="T12">
        <v>0</v>
      </c>
      <c r="U12">
        <v>0</v>
      </c>
      <c r="V12">
        <v>0</v>
      </c>
      <c r="W12">
        <v>0</v>
      </c>
      <c r="X12">
        <v>0</v>
      </c>
      <c r="Y12">
        <v>0</v>
      </c>
      <c r="Z12">
        <v>0</v>
      </c>
      <c r="AA12">
        <v>0</v>
      </c>
      <c r="AB12">
        <v>0</v>
      </c>
      <c r="AC12">
        <v>0</v>
      </c>
      <c r="AD12">
        <v>0</v>
      </c>
      <c r="AE12">
        <v>0</v>
      </c>
      <c r="AF12">
        <v>0</v>
      </c>
      <c r="AG12">
        <v>0</v>
      </c>
      <c r="AH12">
        <v>0</v>
      </c>
      <c r="AI12">
        <v>0</v>
      </c>
      <c r="AJ12">
        <v>0</v>
      </c>
      <c r="AK12">
        <v>0</v>
      </c>
      <c r="AL12">
        <v>0</v>
      </c>
      <c r="AM12">
        <v>0</v>
      </c>
      <c r="AN12">
        <v>0</v>
      </c>
      <c r="AO12">
        <v>0</v>
      </c>
      <c r="AP12">
        <v>0</v>
      </c>
      <c r="AQ12">
        <v>0</v>
      </c>
      <c r="AR12">
        <v>0</v>
      </c>
      <c r="AS12">
        <v>0</v>
      </c>
      <c r="AT12">
        <v>0</v>
      </c>
      <c r="AU12">
        <v>0</v>
      </c>
      <c r="AV12">
        <v>0</v>
      </c>
      <c r="AW12">
        <v>0</v>
      </c>
      <c r="AX12">
        <v>0</v>
      </c>
      <c r="AY12">
        <v>0</v>
      </c>
      <c r="AZ12">
        <v>0</v>
      </c>
      <c r="BA12">
        <v>0</v>
      </c>
      <c r="BB12">
        <v>0</v>
      </c>
      <c r="BC12">
        <v>0</v>
      </c>
      <c r="BD12">
        <f t="shared" si="0"/>
        <v>0</v>
      </c>
    </row>
    <row r="13" spans="1:56" x14ac:dyDescent="0.25">
      <c r="A13" t="s">
        <v>46</v>
      </c>
      <c r="D13">
        <v>0</v>
      </c>
      <c r="E13">
        <v>0</v>
      </c>
      <c r="F13">
        <v>0</v>
      </c>
      <c r="G13">
        <v>0</v>
      </c>
      <c r="H13">
        <v>0</v>
      </c>
      <c r="I13">
        <v>0</v>
      </c>
      <c r="J13">
        <v>0</v>
      </c>
      <c r="K13">
        <v>0</v>
      </c>
      <c r="L13">
        <v>0</v>
      </c>
      <c r="M13" s="3">
        <v>0</v>
      </c>
      <c r="N13">
        <v>0</v>
      </c>
      <c r="O13">
        <v>0</v>
      </c>
      <c r="P13">
        <v>0</v>
      </c>
      <c r="Q13">
        <v>0</v>
      </c>
      <c r="R13">
        <v>0</v>
      </c>
      <c r="S13">
        <v>0</v>
      </c>
      <c r="T13">
        <v>0</v>
      </c>
      <c r="U13">
        <v>0</v>
      </c>
      <c r="V13">
        <v>0</v>
      </c>
      <c r="W13">
        <v>0</v>
      </c>
      <c r="X13">
        <v>0</v>
      </c>
      <c r="Y13">
        <v>0</v>
      </c>
      <c r="Z13">
        <v>0</v>
      </c>
      <c r="AA13">
        <v>0</v>
      </c>
      <c r="AB13">
        <v>0</v>
      </c>
      <c r="AC13">
        <v>0</v>
      </c>
      <c r="AD13">
        <v>0</v>
      </c>
      <c r="AE13">
        <v>0</v>
      </c>
      <c r="AF13">
        <v>0</v>
      </c>
      <c r="AG13">
        <v>0</v>
      </c>
      <c r="AH13">
        <v>0</v>
      </c>
      <c r="AI13">
        <v>0</v>
      </c>
      <c r="AJ13">
        <v>0</v>
      </c>
      <c r="AK13">
        <v>0</v>
      </c>
      <c r="AL13">
        <v>0</v>
      </c>
      <c r="AM13">
        <v>0</v>
      </c>
      <c r="AN13">
        <v>0</v>
      </c>
      <c r="AO13">
        <v>0</v>
      </c>
      <c r="AP13">
        <v>0</v>
      </c>
      <c r="AQ13">
        <v>0</v>
      </c>
      <c r="AR13">
        <v>0</v>
      </c>
      <c r="AS13">
        <v>0</v>
      </c>
      <c r="AT13">
        <v>0</v>
      </c>
      <c r="AU13">
        <v>0</v>
      </c>
      <c r="AV13">
        <v>0</v>
      </c>
      <c r="AW13">
        <v>0</v>
      </c>
      <c r="AX13">
        <v>0</v>
      </c>
      <c r="AY13">
        <v>0</v>
      </c>
      <c r="AZ13">
        <v>0</v>
      </c>
      <c r="BA13">
        <v>0</v>
      </c>
      <c r="BB13">
        <v>0</v>
      </c>
      <c r="BC13">
        <v>0</v>
      </c>
      <c r="BD13">
        <f t="shared" si="0"/>
        <v>0</v>
      </c>
    </row>
    <row r="14" spans="1:56" x14ac:dyDescent="0.25">
      <c r="A14" t="s">
        <v>47</v>
      </c>
      <c r="D14">
        <v>0</v>
      </c>
      <c r="E14">
        <v>0</v>
      </c>
      <c r="F14">
        <v>0</v>
      </c>
      <c r="G14">
        <v>0</v>
      </c>
      <c r="H14">
        <v>0</v>
      </c>
      <c r="I14">
        <v>0.41665896928700002</v>
      </c>
      <c r="J14">
        <v>0</v>
      </c>
      <c r="K14">
        <v>0</v>
      </c>
      <c r="L14">
        <v>0</v>
      </c>
      <c r="M14">
        <v>0</v>
      </c>
      <c r="N14" s="5">
        <v>0.12564103685899999</v>
      </c>
      <c r="O14">
        <v>0</v>
      </c>
      <c r="P14">
        <v>0</v>
      </c>
      <c r="Q14">
        <v>0</v>
      </c>
      <c r="R14">
        <v>0</v>
      </c>
      <c r="S14">
        <v>0</v>
      </c>
      <c r="T14">
        <v>0</v>
      </c>
      <c r="U14">
        <v>0</v>
      </c>
      <c r="V14">
        <v>0</v>
      </c>
      <c r="W14">
        <v>0</v>
      </c>
      <c r="X14">
        <v>0</v>
      </c>
      <c r="Y14">
        <v>0</v>
      </c>
      <c r="Z14">
        <v>0</v>
      </c>
      <c r="AA14">
        <v>0</v>
      </c>
      <c r="AB14">
        <v>0</v>
      </c>
      <c r="AC14">
        <v>0</v>
      </c>
      <c r="AD14">
        <v>0</v>
      </c>
      <c r="AE14">
        <v>2.015367180103</v>
      </c>
      <c r="AF14">
        <v>0</v>
      </c>
      <c r="AG14">
        <v>0</v>
      </c>
      <c r="AH14">
        <v>0</v>
      </c>
      <c r="AI14">
        <v>0</v>
      </c>
      <c r="AJ14">
        <v>0</v>
      </c>
      <c r="AK14">
        <v>0</v>
      </c>
      <c r="AL14">
        <v>0</v>
      </c>
      <c r="AM14">
        <v>0</v>
      </c>
      <c r="AN14">
        <v>0</v>
      </c>
      <c r="AO14">
        <v>0</v>
      </c>
      <c r="AP14">
        <v>0</v>
      </c>
      <c r="AQ14">
        <v>0</v>
      </c>
      <c r="AR14">
        <v>0</v>
      </c>
      <c r="AS14">
        <v>0</v>
      </c>
      <c r="AT14">
        <v>0</v>
      </c>
      <c r="AU14">
        <v>0</v>
      </c>
      <c r="AV14">
        <v>0</v>
      </c>
      <c r="AW14">
        <v>0</v>
      </c>
      <c r="AX14">
        <v>0</v>
      </c>
      <c r="AY14">
        <v>0</v>
      </c>
      <c r="AZ14">
        <v>0</v>
      </c>
      <c r="BA14">
        <v>0</v>
      </c>
      <c r="BB14">
        <v>0</v>
      </c>
      <c r="BC14">
        <v>0</v>
      </c>
      <c r="BD14">
        <f t="shared" si="0"/>
        <v>2.5576671862490001</v>
      </c>
    </row>
    <row r="15" spans="1:56" x14ac:dyDescent="0.25">
      <c r="A15" t="s">
        <v>48</v>
      </c>
      <c r="D15">
        <v>0</v>
      </c>
      <c r="E15">
        <v>0</v>
      </c>
      <c r="F15">
        <v>0</v>
      </c>
      <c r="G15">
        <v>0</v>
      </c>
      <c r="H15">
        <v>0</v>
      </c>
      <c r="I15">
        <v>0</v>
      </c>
      <c r="J15">
        <v>0</v>
      </c>
      <c r="K15">
        <v>0</v>
      </c>
      <c r="L15">
        <v>0</v>
      </c>
      <c r="M15">
        <v>0</v>
      </c>
      <c r="N15">
        <v>0</v>
      </c>
      <c r="O15" s="5">
        <v>1.15823940242</v>
      </c>
      <c r="P15">
        <v>0</v>
      </c>
      <c r="Q15">
        <v>0</v>
      </c>
      <c r="R15">
        <v>0</v>
      </c>
      <c r="S15">
        <v>0.20284820177599999</v>
      </c>
      <c r="T15">
        <v>0</v>
      </c>
      <c r="U15">
        <v>0</v>
      </c>
      <c r="V15">
        <v>0</v>
      </c>
      <c r="W15">
        <v>0</v>
      </c>
      <c r="X15">
        <v>0</v>
      </c>
      <c r="Y15" s="1">
        <v>0.12261893880999999</v>
      </c>
      <c r="Z15">
        <v>0</v>
      </c>
      <c r="AA15">
        <v>0</v>
      </c>
      <c r="AB15">
        <v>0.22256006229</v>
      </c>
      <c r="AC15">
        <v>0</v>
      </c>
      <c r="AD15">
        <v>0</v>
      </c>
      <c r="AE15">
        <v>0</v>
      </c>
      <c r="AF15">
        <v>0</v>
      </c>
      <c r="AG15">
        <v>0</v>
      </c>
      <c r="AH15">
        <v>0</v>
      </c>
      <c r="AI15">
        <v>0</v>
      </c>
      <c r="AJ15">
        <v>0</v>
      </c>
      <c r="AK15">
        <v>0</v>
      </c>
      <c r="AL15">
        <v>0</v>
      </c>
      <c r="AM15">
        <v>0</v>
      </c>
      <c r="AN15">
        <v>0</v>
      </c>
      <c r="AO15">
        <v>0</v>
      </c>
      <c r="AP15">
        <v>0</v>
      </c>
      <c r="AQ15">
        <v>0</v>
      </c>
      <c r="AR15">
        <v>0</v>
      </c>
      <c r="AS15">
        <v>0</v>
      </c>
      <c r="AT15">
        <v>0</v>
      </c>
      <c r="AU15">
        <v>0</v>
      </c>
      <c r="AV15">
        <v>0</v>
      </c>
      <c r="AW15">
        <v>0</v>
      </c>
      <c r="AX15">
        <v>0</v>
      </c>
      <c r="AY15">
        <v>0</v>
      </c>
      <c r="AZ15">
        <v>0</v>
      </c>
      <c r="BA15">
        <v>0</v>
      </c>
      <c r="BB15" s="1">
        <v>0.11813224252100001</v>
      </c>
      <c r="BC15">
        <v>0</v>
      </c>
      <c r="BD15">
        <f t="shared" si="0"/>
        <v>1.8243988478170001</v>
      </c>
    </row>
    <row r="16" spans="1:56" x14ac:dyDescent="0.25">
      <c r="A16" t="s">
        <v>49</v>
      </c>
      <c r="D16">
        <v>0</v>
      </c>
      <c r="E16">
        <v>0</v>
      </c>
      <c r="F16">
        <v>0</v>
      </c>
      <c r="G16">
        <v>0</v>
      </c>
      <c r="H16">
        <v>0</v>
      </c>
      <c r="I16">
        <v>0</v>
      </c>
      <c r="J16">
        <v>0</v>
      </c>
      <c r="K16">
        <v>0</v>
      </c>
      <c r="L16">
        <v>0</v>
      </c>
      <c r="M16">
        <v>0</v>
      </c>
      <c r="N16">
        <v>0</v>
      </c>
      <c r="O16" s="1">
        <v>3.4781714520300003E-2</v>
      </c>
      <c r="P16" s="3">
        <v>0</v>
      </c>
      <c r="Q16">
        <v>0</v>
      </c>
      <c r="R16">
        <v>0</v>
      </c>
      <c r="S16">
        <v>0</v>
      </c>
      <c r="T16">
        <v>0</v>
      </c>
      <c r="U16">
        <v>0</v>
      </c>
      <c r="V16">
        <v>0</v>
      </c>
      <c r="W16">
        <v>0</v>
      </c>
      <c r="X16">
        <v>0</v>
      </c>
      <c r="Y16">
        <v>0</v>
      </c>
      <c r="Z16">
        <v>0</v>
      </c>
      <c r="AA16">
        <v>0</v>
      </c>
      <c r="AB16">
        <v>0</v>
      </c>
      <c r="AC16">
        <v>0</v>
      </c>
      <c r="AD16">
        <v>0</v>
      </c>
      <c r="AE16">
        <v>0</v>
      </c>
      <c r="AF16">
        <v>0</v>
      </c>
      <c r="AG16">
        <v>0</v>
      </c>
      <c r="AH16">
        <v>0</v>
      </c>
      <c r="AI16">
        <v>0</v>
      </c>
      <c r="AJ16">
        <v>0</v>
      </c>
      <c r="AK16">
        <v>0</v>
      </c>
      <c r="AL16">
        <v>0</v>
      </c>
      <c r="AM16">
        <v>0</v>
      </c>
      <c r="AN16">
        <v>0</v>
      </c>
      <c r="AO16">
        <v>0</v>
      </c>
      <c r="AP16">
        <v>0</v>
      </c>
      <c r="AQ16">
        <v>0</v>
      </c>
      <c r="AR16">
        <v>0</v>
      </c>
      <c r="AS16">
        <v>0</v>
      </c>
      <c r="AT16">
        <v>0</v>
      </c>
      <c r="AU16">
        <v>0</v>
      </c>
      <c r="AV16">
        <v>0</v>
      </c>
      <c r="AW16">
        <v>0</v>
      </c>
      <c r="AX16">
        <v>0</v>
      </c>
      <c r="AY16">
        <v>0</v>
      </c>
      <c r="AZ16">
        <v>0</v>
      </c>
      <c r="BA16">
        <v>0</v>
      </c>
      <c r="BB16" s="1">
        <v>2.4704782350299999</v>
      </c>
      <c r="BC16">
        <v>0</v>
      </c>
      <c r="BD16">
        <f t="shared" si="0"/>
        <v>2.5052599495502998</v>
      </c>
    </row>
    <row r="17" spans="1:56" x14ac:dyDescent="0.25">
      <c r="A17" t="s">
        <v>50</v>
      </c>
      <c r="D17">
        <v>0</v>
      </c>
      <c r="E17">
        <v>0</v>
      </c>
      <c r="F17">
        <v>0</v>
      </c>
      <c r="G17">
        <v>0</v>
      </c>
      <c r="H17">
        <v>0</v>
      </c>
      <c r="I17">
        <v>0</v>
      </c>
      <c r="J17">
        <v>0</v>
      </c>
      <c r="K17">
        <v>0</v>
      </c>
      <c r="L17">
        <v>0</v>
      </c>
      <c r="M17">
        <v>0</v>
      </c>
      <c r="N17">
        <v>0</v>
      </c>
      <c r="O17">
        <v>0</v>
      </c>
      <c r="P17">
        <v>0</v>
      </c>
      <c r="Q17" s="3">
        <v>0</v>
      </c>
      <c r="R17">
        <v>0</v>
      </c>
      <c r="S17">
        <v>0</v>
      </c>
      <c r="T17">
        <v>0</v>
      </c>
      <c r="U17">
        <v>0</v>
      </c>
      <c r="V17">
        <v>0</v>
      </c>
      <c r="W17">
        <v>0</v>
      </c>
      <c r="X17">
        <v>0</v>
      </c>
      <c r="Y17">
        <v>0</v>
      </c>
      <c r="Z17">
        <v>0</v>
      </c>
      <c r="AA17">
        <v>0</v>
      </c>
      <c r="AB17">
        <v>0</v>
      </c>
      <c r="AC17">
        <v>0</v>
      </c>
      <c r="AD17">
        <v>0</v>
      </c>
      <c r="AE17">
        <v>0</v>
      </c>
      <c r="AF17">
        <v>0</v>
      </c>
      <c r="AG17">
        <v>0</v>
      </c>
      <c r="AH17">
        <v>0</v>
      </c>
      <c r="AI17">
        <v>0</v>
      </c>
      <c r="AJ17">
        <v>0</v>
      </c>
      <c r="AK17">
        <v>0</v>
      </c>
      <c r="AL17">
        <v>0</v>
      </c>
      <c r="AM17">
        <v>0</v>
      </c>
      <c r="AN17">
        <v>0</v>
      </c>
      <c r="AO17">
        <v>0</v>
      </c>
      <c r="AP17">
        <v>0</v>
      </c>
      <c r="AQ17">
        <v>0</v>
      </c>
      <c r="AR17">
        <v>0</v>
      </c>
      <c r="AS17">
        <v>0</v>
      </c>
      <c r="AT17">
        <v>0</v>
      </c>
      <c r="AU17">
        <v>0</v>
      </c>
      <c r="AV17">
        <v>0</v>
      </c>
      <c r="AW17">
        <v>0</v>
      </c>
      <c r="AX17">
        <v>0</v>
      </c>
      <c r="AY17">
        <v>0</v>
      </c>
      <c r="AZ17">
        <v>0</v>
      </c>
      <c r="BA17">
        <v>0</v>
      </c>
      <c r="BB17">
        <v>0</v>
      </c>
      <c r="BC17">
        <v>0</v>
      </c>
      <c r="BD17">
        <f t="shared" si="0"/>
        <v>0</v>
      </c>
    </row>
    <row r="18" spans="1:56" x14ac:dyDescent="0.25">
      <c r="A18" t="s">
        <v>51</v>
      </c>
      <c r="D18">
        <v>0</v>
      </c>
      <c r="E18">
        <v>0</v>
      </c>
      <c r="F18">
        <v>0</v>
      </c>
      <c r="G18">
        <v>0</v>
      </c>
      <c r="H18">
        <v>0</v>
      </c>
      <c r="I18">
        <v>0</v>
      </c>
      <c r="J18">
        <v>0</v>
      </c>
      <c r="K18">
        <v>0</v>
      </c>
      <c r="L18">
        <v>0</v>
      </c>
      <c r="M18">
        <v>0</v>
      </c>
      <c r="N18">
        <v>0</v>
      </c>
      <c r="O18">
        <v>0</v>
      </c>
      <c r="P18">
        <v>0</v>
      </c>
      <c r="Q18">
        <v>0.11925666607180001</v>
      </c>
      <c r="R18" s="3">
        <v>0</v>
      </c>
      <c r="S18">
        <v>0</v>
      </c>
      <c r="T18">
        <v>0</v>
      </c>
      <c r="U18">
        <v>0</v>
      </c>
      <c r="V18">
        <v>0</v>
      </c>
      <c r="W18">
        <v>0</v>
      </c>
      <c r="X18">
        <v>0</v>
      </c>
      <c r="Y18">
        <v>0</v>
      </c>
      <c r="Z18">
        <v>0</v>
      </c>
      <c r="AA18">
        <v>0</v>
      </c>
      <c r="AB18">
        <v>0</v>
      </c>
      <c r="AC18">
        <v>0</v>
      </c>
      <c r="AD18">
        <v>0</v>
      </c>
      <c r="AE18">
        <v>0</v>
      </c>
      <c r="AF18">
        <v>0</v>
      </c>
      <c r="AG18">
        <v>0</v>
      </c>
      <c r="AH18">
        <v>0</v>
      </c>
      <c r="AI18">
        <v>0</v>
      </c>
      <c r="AJ18">
        <v>0</v>
      </c>
      <c r="AK18">
        <v>0</v>
      </c>
      <c r="AL18">
        <v>0</v>
      </c>
      <c r="AM18">
        <v>0</v>
      </c>
      <c r="AN18">
        <v>0</v>
      </c>
      <c r="AO18">
        <v>0</v>
      </c>
      <c r="AP18">
        <v>0</v>
      </c>
      <c r="AQ18">
        <v>0</v>
      </c>
      <c r="AR18">
        <v>0</v>
      </c>
      <c r="AS18">
        <v>0</v>
      </c>
      <c r="AT18">
        <v>0</v>
      </c>
      <c r="AU18">
        <v>0</v>
      </c>
      <c r="AV18">
        <v>0</v>
      </c>
      <c r="AW18">
        <v>0</v>
      </c>
      <c r="AX18">
        <v>0</v>
      </c>
      <c r="AY18">
        <v>0</v>
      </c>
      <c r="AZ18">
        <v>0</v>
      </c>
      <c r="BA18">
        <v>0</v>
      </c>
      <c r="BB18">
        <v>0</v>
      </c>
      <c r="BC18">
        <v>0</v>
      </c>
      <c r="BD18">
        <f t="shared" si="0"/>
        <v>0.11925666607180001</v>
      </c>
    </row>
    <row r="19" spans="1:56" x14ac:dyDescent="0.25">
      <c r="A19" t="s">
        <v>52</v>
      </c>
      <c r="D19">
        <v>0</v>
      </c>
      <c r="E19">
        <v>0</v>
      </c>
      <c r="F19">
        <v>0</v>
      </c>
      <c r="G19">
        <v>0</v>
      </c>
      <c r="H19">
        <v>0</v>
      </c>
      <c r="I19">
        <v>0</v>
      </c>
      <c r="J19">
        <v>0</v>
      </c>
      <c r="K19">
        <v>0</v>
      </c>
      <c r="L19">
        <v>0</v>
      </c>
      <c r="M19">
        <v>0</v>
      </c>
      <c r="N19">
        <v>0</v>
      </c>
      <c r="O19">
        <v>0</v>
      </c>
      <c r="P19">
        <v>0</v>
      </c>
      <c r="Q19">
        <v>0</v>
      </c>
      <c r="R19">
        <v>0</v>
      </c>
      <c r="S19" s="3">
        <v>0</v>
      </c>
      <c r="T19">
        <v>0</v>
      </c>
      <c r="U19">
        <v>0</v>
      </c>
      <c r="V19">
        <v>0</v>
      </c>
      <c r="W19">
        <v>0</v>
      </c>
      <c r="X19">
        <v>0</v>
      </c>
      <c r="Y19">
        <v>0</v>
      </c>
      <c r="Z19">
        <v>0</v>
      </c>
      <c r="AA19">
        <v>0</v>
      </c>
      <c r="AB19">
        <v>0</v>
      </c>
      <c r="AC19">
        <v>0</v>
      </c>
      <c r="AD19">
        <v>0</v>
      </c>
      <c r="AE19">
        <v>0</v>
      </c>
      <c r="AF19">
        <v>0</v>
      </c>
      <c r="AG19">
        <v>0</v>
      </c>
      <c r="AH19">
        <v>0</v>
      </c>
      <c r="AI19">
        <v>0</v>
      </c>
      <c r="AJ19">
        <v>0</v>
      </c>
      <c r="AK19">
        <v>0</v>
      </c>
      <c r="AL19">
        <v>0</v>
      </c>
      <c r="AM19">
        <v>0</v>
      </c>
      <c r="AN19">
        <v>0</v>
      </c>
      <c r="AO19">
        <v>0</v>
      </c>
      <c r="AP19">
        <v>0</v>
      </c>
      <c r="AQ19">
        <v>0</v>
      </c>
      <c r="AR19">
        <v>0</v>
      </c>
      <c r="AS19">
        <v>0</v>
      </c>
      <c r="AT19">
        <v>0</v>
      </c>
      <c r="AU19">
        <v>0</v>
      </c>
      <c r="AV19">
        <v>0</v>
      </c>
      <c r="AW19">
        <v>0</v>
      </c>
      <c r="AX19">
        <v>0</v>
      </c>
      <c r="AY19">
        <v>0</v>
      </c>
      <c r="AZ19">
        <v>0</v>
      </c>
      <c r="BA19">
        <v>0</v>
      </c>
      <c r="BB19">
        <v>0</v>
      </c>
      <c r="BC19">
        <v>0</v>
      </c>
      <c r="BD19">
        <f t="shared" si="0"/>
        <v>0</v>
      </c>
    </row>
    <row r="20" spans="1:56" x14ac:dyDescent="0.25">
      <c r="A20" t="s">
        <v>53</v>
      </c>
      <c r="D20">
        <v>0</v>
      </c>
      <c r="E20">
        <v>0</v>
      </c>
      <c r="F20">
        <v>0</v>
      </c>
      <c r="G20">
        <v>0</v>
      </c>
      <c r="H20">
        <v>0</v>
      </c>
      <c r="I20">
        <v>0</v>
      </c>
      <c r="J20">
        <v>0</v>
      </c>
      <c r="K20">
        <v>0</v>
      </c>
      <c r="L20">
        <v>0</v>
      </c>
      <c r="M20">
        <v>0</v>
      </c>
      <c r="N20">
        <v>0</v>
      </c>
      <c r="O20">
        <v>0</v>
      </c>
      <c r="P20">
        <v>0</v>
      </c>
      <c r="Q20">
        <v>0</v>
      </c>
      <c r="R20">
        <v>0</v>
      </c>
      <c r="S20">
        <v>0</v>
      </c>
      <c r="T20" s="3">
        <v>0</v>
      </c>
      <c r="U20">
        <v>0</v>
      </c>
      <c r="V20">
        <v>0</v>
      </c>
      <c r="W20">
        <v>0</v>
      </c>
      <c r="X20">
        <v>0</v>
      </c>
      <c r="Y20" s="1">
        <v>0.32485420689799999</v>
      </c>
      <c r="Z20">
        <v>0</v>
      </c>
      <c r="AA20">
        <v>0</v>
      </c>
      <c r="AB20">
        <v>0</v>
      </c>
      <c r="AC20">
        <v>0</v>
      </c>
      <c r="AD20">
        <v>0</v>
      </c>
      <c r="AE20">
        <v>0</v>
      </c>
      <c r="AF20">
        <v>0</v>
      </c>
      <c r="AG20">
        <v>0</v>
      </c>
      <c r="AH20">
        <v>0</v>
      </c>
      <c r="AI20">
        <v>0</v>
      </c>
      <c r="AJ20">
        <v>0</v>
      </c>
      <c r="AK20">
        <v>0</v>
      </c>
      <c r="AL20">
        <v>0</v>
      </c>
      <c r="AM20">
        <v>0</v>
      </c>
      <c r="AN20">
        <v>0</v>
      </c>
      <c r="AO20">
        <v>0</v>
      </c>
      <c r="AP20">
        <v>0</v>
      </c>
      <c r="AQ20">
        <v>0</v>
      </c>
      <c r="AR20">
        <v>0</v>
      </c>
      <c r="AS20">
        <v>0</v>
      </c>
      <c r="AT20">
        <v>0</v>
      </c>
      <c r="AU20">
        <v>0</v>
      </c>
      <c r="AV20">
        <v>0</v>
      </c>
      <c r="AW20">
        <v>0</v>
      </c>
      <c r="AX20">
        <v>0</v>
      </c>
      <c r="AY20">
        <v>0</v>
      </c>
      <c r="AZ20">
        <v>0</v>
      </c>
      <c r="BA20">
        <v>0</v>
      </c>
      <c r="BB20">
        <v>0</v>
      </c>
      <c r="BC20">
        <v>0</v>
      </c>
      <c r="BD20">
        <f t="shared" si="0"/>
        <v>0.32485420689799999</v>
      </c>
    </row>
    <row r="21" spans="1:56" x14ac:dyDescent="0.25">
      <c r="A21" t="s">
        <v>54</v>
      </c>
      <c r="D21">
        <v>0</v>
      </c>
      <c r="E21">
        <v>0</v>
      </c>
      <c r="F21">
        <v>0</v>
      </c>
      <c r="G21">
        <v>0</v>
      </c>
      <c r="H21">
        <v>0</v>
      </c>
      <c r="I21">
        <v>0</v>
      </c>
      <c r="J21">
        <v>0</v>
      </c>
      <c r="K21">
        <v>0</v>
      </c>
      <c r="L21">
        <v>0</v>
      </c>
      <c r="M21">
        <v>0</v>
      </c>
      <c r="N21">
        <v>0</v>
      </c>
      <c r="O21">
        <v>0</v>
      </c>
      <c r="P21">
        <v>0</v>
      </c>
      <c r="Q21">
        <v>0</v>
      </c>
      <c r="R21">
        <v>0</v>
      </c>
      <c r="S21">
        <v>9.4973288928600005E-2</v>
      </c>
      <c r="T21">
        <v>0</v>
      </c>
      <c r="U21" s="3">
        <v>0</v>
      </c>
      <c r="V21">
        <v>0</v>
      </c>
      <c r="W21">
        <v>0</v>
      </c>
      <c r="X21">
        <v>0</v>
      </c>
      <c r="Y21">
        <v>3.2760473566400002E-2</v>
      </c>
      <c r="Z21">
        <v>0</v>
      </c>
      <c r="AA21">
        <v>0</v>
      </c>
      <c r="AB21">
        <v>0</v>
      </c>
      <c r="AC21">
        <v>0</v>
      </c>
      <c r="AD21">
        <v>0</v>
      </c>
      <c r="AE21">
        <v>0</v>
      </c>
      <c r="AF21">
        <v>0</v>
      </c>
      <c r="AG21">
        <v>0</v>
      </c>
      <c r="AH21">
        <v>0</v>
      </c>
      <c r="AI21">
        <v>0</v>
      </c>
      <c r="AJ21">
        <v>0</v>
      </c>
      <c r="AK21">
        <v>0</v>
      </c>
      <c r="AL21">
        <v>0</v>
      </c>
      <c r="AM21">
        <v>0</v>
      </c>
      <c r="AN21">
        <v>0</v>
      </c>
      <c r="AO21">
        <v>0</v>
      </c>
      <c r="AP21">
        <v>0</v>
      </c>
      <c r="AQ21">
        <v>0</v>
      </c>
      <c r="AR21">
        <v>0</v>
      </c>
      <c r="AS21">
        <v>0</v>
      </c>
      <c r="AT21">
        <v>0</v>
      </c>
      <c r="AU21">
        <v>0</v>
      </c>
      <c r="AV21">
        <v>0</v>
      </c>
      <c r="AW21">
        <v>0</v>
      </c>
      <c r="AX21">
        <v>0</v>
      </c>
      <c r="AY21">
        <v>0</v>
      </c>
      <c r="AZ21">
        <v>0</v>
      </c>
      <c r="BA21">
        <v>0</v>
      </c>
      <c r="BB21">
        <v>0</v>
      </c>
      <c r="BC21">
        <v>0</v>
      </c>
      <c r="BD21">
        <f t="shared" si="0"/>
        <v>0.12773376249500001</v>
      </c>
    </row>
    <row r="22" spans="1:56" x14ac:dyDescent="0.25">
      <c r="A22" t="s">
        <v>55</v>
      </c>
      <c r="D22">
        <v>0</v>
      </c>
      <c r="E22">
        <v>0</v>
      </c>
      <c r="F22">
        <v>0</v>
      </c>
      <c r="G22">
        <v>0</v>
      </c>
      <c r="H22">
        <v>0</v>
      </c>
      <c r="I22">
        <v>0</v>
      </c>
      <c r="J22">
        <v>0</v>
      </c>
      <c r="K22">
        <v>0</v>
      </c>
      <c r="L22">
        <v>0</v>
      </c>
      <c r="M22">
        <v>0</v>
      </c>
      <c r="N22">
        <v>0</v>
      </c>
      <c r="O22">
        <v>0</v>
      </c>
      <c r="P22">
        <v>0</v>
      </c>
      <c r="Q22">
        <v>0</v>
      </c>
      <c r="R22">
        <v>0</v>
      </c>
      <c r="S22">
        <v>0</v>
      </c>
      <c r="T22">
        <v>0</v>
      </c>
      <c r="U22">
        <v>0</v>
      </c>
      <c r="V22" s="3">
        <v>0</v>
      </c>
      <c r="W22">
        <v>0</v>
      </c>
      <c r="X22">
        <v>0</v>
      </c>
      <c r="Y22" s="1">
        <v>0.61141439037500001</v>
      </c>
      <c r="Z22">
        <v>0</v>
      </c>
      <c r="AA22">
        <v>0</v>
      </c>
      <c r="AB22">
        <v>0</v>
      </c>
      <c r="AC22">
        <v>0</v>
      </c>
      <c r="AD22">
        <v>0</v>
      </c>
      <c r="AE22">
        <v>0</v>
      </c>
      <c r="AF22">
        <v>0</v>
      </c>
      <c r="AG22">
        <v>0</v>
      </c>
      <c r="AH22">
        <v>0</v>
      </c>
      <c r="AI22">
        <v>0</v>
      </c>
      <c r="AJ22">
        <v>0</v>
      </c>
      <c r="AK22">
        <v>0</v>
      </c>
      <c r="AL22">
        <v>0</v>
      </c>
      <c r="AM22">
        <v>0</v>
      </c>
      <c r="AN22">
        <v>0</v>
      </c>
      <c r="AO22">
        <v>0</v>
      </c>
      <c r="AP22">
        <v>0</v>
      </c>
      <c r="AQ22">
        <v>0</v>
      </c>
      <c r="AR22">
        <v>0</v>
      </c>
      <c r="AS22">
        <v>0</v>
      </c>
      <c r="AT22">
        <v>0</v>
      </c>
      <c r="AU22">
        <v>0</v>
      </c>
      <c r="AV22">
        <v>0</v>
      </c>
      <c r="AW22">
        <v>0</v>
      </c>
      <c r="AX22">
        <v>0</v>
      </c>
      <c r="AY22">
        <v>0</v>
      </c>
      <c r="AZ22">
        <v>0</v>
      </c>
      <c r="BA22">
        <v>0</v>
      </c>
      <c r="BB22">
        <v>0</v>
      </c>
      <c r="BC22">
        <v>0</v>
      </c>
      <c r="BD22">
        <f t="shared" si="0"/>
        <v>0.61141439037500001</v>
      </c>
    </row>
    <row r="23" spans="1:56" x14ac:dyDescent="0.25">
      <c r="A23" t="s">
        <v>56</v>
      </c>
      <c r="D23">
        <v>0</v>
      </c>
      <c r="E23">
        <v>0</v>
      </c>
      <c r="F23">
        <v>0</v>
      </c>
      <c r="G23">
        <v>0</v>
      </c>
      <c r="H23">
        <v>0</v>
      </c>
      <c r="I23">
        <v>0</v>
      </c>
      <c r="J23">
        <v>0</v>
      </c>
      <c r="K23">
        <v>0</v>
      </c>
      <c r="L23">
        <v>0</v>
      </c>
      <c r="M23">
        <v>0</v>
      </c>
      <c r="N23">
        <v>0</v>
      </c>
      <c r="O23">
        <v>0</v>
      </c>
      <c r="P23">
        <v>0</v>
      </c>
      <c r="Q23">
        <v>0</v>
      </c>
      <c r="R23">
        <v>0</v>
      </c>
      <c r="S23">
        <v>0</v>
      </c>
      <c r="T23">
        <v>0</v>
      </c>
      <c r="U23">
        <v>0</v>
      </c>
      <c r="V23">
        <v>0</v>
      </c>
      <c r="W23" s="5">
        <v>9.4826931247599999E-2</v>
      </c>
      <c r="X23">
        <v>0</v>
      </c>
      <c r="Y23">
        <v>0</v>
      </c>
      <c r="Z23">
        <v>0</v>
      </c>
      <c r="AA23">
        <v>0</v>
      </c>
      <c r="AB23">
        <v>0</v>
      </c>
      <c r="AC23">
        <v>0</v>
      </c>
      <c r="AD23">
        <v>0</v>
      </c>
      <c r="AE23">
        <v>0</v>
      </c>
      <c r="AF23">
        <v>0</v>
      </c>
      <c r="AG23">
        <v>0</v>
      </c>
      <c r="AH23">
        <v>0</v>
      </c>
      <c r="AI23">
        <v>0</v>
      </c>
      <c r="AJ23">
        <v>0</v>
      </c>
      <c r="AK23">
        <v>0</v>
      </c>
      <c r="AL23">
        <v>0</v>
      </c>
      <c r="AM23">
        <v>0</v>
      </c>
      <c r="AN23">
        <v>0</v>
      </c>
      <c r="AO23">
        <v>0</v>
      </c>
      <c r="AP23">
        <v>0</v>
      </c>
      <c r="AQ23">
        <v>0</v>
      </c>
      <c r="AR23">
        <v>0</v>
      </c>
      <c r="AS23">
        <v>0</v>
      </c>
      <c r="AT23">
        <v>0</v>
      </c>
      <c r="AU23">
        <v>0</v>
      </c>
      <c r="AV23">
        <v>0</v>
      </c>
      <c r="AW23">
        <v>0</v>
      </c>
      <c r="AX23">
        <v>0</v>
      </c>
      <c r="AY23">
        <v>0</v>
      </c>
      <c r="AZ23">
        <v>0</v>
      </c>
      <c r="BA23">
        <v>0</v>
      </c>
      <c r="BB23">
        <v>0</v>
      </c>
      <c r="BC23">
        <v>0</v>
      </c>
      <c r="BD23">
        <f t="shared" si="0"/>
        <v>9.4826931247599999E-2</v>
      </c>
    </row>
    <row r="24" spans="1:56" x14ac:dyDescent="0.25">
      <c r="A24" t="s">
        <v>57</v>
      </c>
      <c r="D24">
        <v>0</v>
      </c>
      <c r="E24">
        <v>0</v>
      </c>
      <c r="F24">
        <v>0</v>
      </c>
      <c r="G24">
        <v>0</v>
      </c>
      <c r="H24">
        <v>0</v>
      </c>
      <c r="I24">
        <v>0</v>
      </c>
      <c r="J24">
        <v>0</v>
      </c>
      <c r="K24">
        <v>0</v>
      </c>
      <c r="L24">
        <v>0</v>
      </c>
      <c r="M24">
        <v>0</v>
      </c>
      <c r="N24">
        <v>0</v>
      </c>
      <c r="O24">
        <v>0</v>
      </c>
      <c r="P24">
        <v>0</v>
      </c>
      <c r="Q24">
        <v>0</v>
      </c>
      <c r="R24">
        <v>0</v>
      </c>
      <c r="S24">
        <v>0</v>
      </c>
      <c r="T24">
        <v>0</v>
      </c>
      <c r="U24">
        <v>0</v>
      </c>
      <c r="V24">
        <v>0</v>
      </c>
      <c r="W24">
        <v>0</v>
      </c>
      <c r="X24" s="5">
        <v>0.38779192600169998</v>
      </c>
      <c r="Y24">
        <v>0</v>
      </c>
      <c r="Z24">
        <v>0</v>
      </c>
      <c r="AA24">
        <v>0</v>
      </c>
      <c r="AB24">
        <v>0</v>
      </c>
      <c r="AC24">
        <v>0</v>
      </c>
      <c r="AD24">
        <v>0</v>
      </c>
      <c r="AE24">
        <v>0</v>
      </c>
      <c r="AF24">
        <v>0</v>
      </c>
      <c r="AG24">
        <v>0</v>
      </c>
      <c r="AH24">
        <v>0</v>
      </c>
      <c r="AI24">
        <v>0</v>
      </c>
      <c r="AJ24">
        <v>0</v>
      </c>
      <c r="AK24">
        <v>0</v>
      </c>
      <c r="AL24">
        <v>0</v>
      </c>
      <c r="AM24">
        <v>0</v>
      </c>
      <c r="AN24">
        <v>0</v>
      </c>
      <c r="AO24">
        <v>0</v>
      </c>
      <c r="AP24">
        <v>0</v>
      </c>
      <c r="AQ24">
        <v>0</v>
      </c>
      <c r="AR24">
        <v>0</v>
      </c>
      <c r="AS24">
        <v>0</v>
      </c>
      <c r="AT24">
        <v>0</v>
      </c>
      <c r="AU24">
        <v>0</v>
      </c>
      <c r="AV24">
        <v>0</v>
      </c>
      <c r="AW24">
        <v>0</v>
      </c>
      <c r="AX24">
        <v>0</v>
      </c>
      <c r="AY24">
        <v>0</v>
      </c>
      <c r="AZ24">
        <v>0</v>
      </c>
      <c r="BA24">
        <v>0</v>
      </c>
      <c r="BB24">
        <v>0</v>
      </c>
      <c r="BC24">
        <v>0</v>
      </c>
      <c r="BD24">
        <f t="shared" si="0"/>
        <v>0.38779192600169998</v>
      </c>
    </row>
    <row r="25" spans="1:56" x14ac:dyDescent="0.25">
      <c r="A25" t="s">
        <v>58</v>
      </c>
      <c r="D25">
        <v>109.08478975738599</v>
      </c>
      <c r="E25">
        <v>13.37619017706</v>
      </c>
      <c r="F25">
        <v>16.255446866659</v>
      </c>
      <c r="G25">
        <v>0</v>
      </c>
      <c r="H25">
        <v>0</v>
      </c>
      <c r="I25">
        <v>5.1065254531100006</v>
      </c>
      <c r="J25">
        <v>0</v>
      </c>
      <c r="K25">
        <v>0</v>
      </c>
      <c r="L25">
        <v>0</v>
      </c>
      <c r="M25">
        <v>0</v>
      </c>
      <c r="N25">
        <v>0</v>
      </c>
      <c r="O25">
        <v>2.520959400063</v>
      </c>
      <c r="P25">
        <v>0</v>
      </c>
      <c r="Q25">
        <v>0</v>
      </c>
      <c r="R25">
        <v>0</v>
      </c>
      <c r="S25">
        <v>0.120749234365</v>
      </c>
      <c r="T25">
        <v>0</v>
      </c>
      <c r="U25">
        <v>0</v>
      </c>
      <c r="V25">
        <v>0</v>
      </c>
      <c r="W25">
        <v>0</v>
      </c>
      <c r="X25">
        <v>0</v>
      </c>
      <c r="Y25" s="3">
        <v>2763.2423304674448</v>
      </c>
      <c r="Z25">
        <v>3.2833550465050996</v>
      </c>
      <c r="AA25">
        <v>1.3415676023000001</v>
      </c>
      <c r="AB25">
        <v>11.529062422385</v>
      </c>
      <c r="AC25">
        <v>18.258609536184398</v>
      </c>
      <c r="AD25">
        <v>4.0790295078589995</v>
      </c>
      <c r="AE25">
        <v>134.94826990437571</v>
      </c>
      <c r="AF25">
        <v>0.25882216063239999</v>
      </c>
      <c r="AG25">
        <v>0</v>
      </c>
      <c r="AH25">
        <v>0</v>
      </c>
      <c r="AI25">
        <v>0</v>
      </c>
      <c r="AJ25">
        <v>0</v>
      </c>
      <c r="AK25">
        <v>0</v>
      </c>
      <c r="AL25">
        <v>0</v>
      </c>
      <c r="AM25">
        <v>0</v>
      </c>
      <c r="AN25">
        <v>0</v>
      </c>
      <c r="AO25">
        <v>0</v>
      </c>
      <c r="AP25">
        <v>0.33992407010000003</v>
      </c>
      <c r="AQ25">
        <v>0.110465403073</v>
      </c>
      <c r="AR25">
        <v>0</v>
      </c>
      <c r="AS25">
        <v>0.10806055168299999</v>
      </c>
      <c r="AT25">
        <v>9.4523832800160008</v>
      </c>
      <c r="AU25">
        <v>0.10777922763</v>
      </c>
      <c r="AV25">
        <v>0</v>
      </c>
      <c r="AW25">
        <v>0</v>
      </c>
      <c r="AX25">
        <v>0</v>
      </c>
      <c r="AY25">
        <v>0</v>
      </c>
      <c r="AZ25">
        <v>0</v>
      </c>
      <c r="BA25">
        <v>0</v>
      </c>
      <c r="BB25">
        <v>4.2554988728536003</v>
      </c>
      <c r="BC25">
        <v>3.9689412579600005</v>
      </c>
      <c r="BD25">
        <f t="shared" si="0"/>
        <v>3101.7487601996449</v>
      </c>
    </row>
    <row r="26" spans="1:56" x14ac:dyDescent="0.25">
      <c r="A26" t="s">
        <v>59</v>
      </c>
      <c r="D26">
        <v>0</v>
      </c>
      <c r="E26">
        <v>0</v>
      </c>
      <c r="F26">
        <v>0</v>
      </c>
      <c r="G26">
        <v>0</v>
      </c>
      <c r="H26">
        <v>0</v>
      </c>
      <c r="I26">
        <v>0.32325915728250004</v>
      </c>
      <c r="J26">
        <v>0</v>
      </c>
      <c r="K26">
        <v>0</v>
      </c>
      <c r="L26">
        <v>0</v>
      </c>
      <c r="M26">
        <v>0</v>
      </c>
      <c r="N26">
        <v>0</v>
      </c>
      <c r="O26">
        <v>0</v>
      </c>
      <c r="P26">
        <v>0</v>
      </c>
      <c r="Q26">
        <v>0</v>
      </c>
      <c r="R26">
        <v>0</v>
      </c>
      <c r="S26">
        <v>0</v>
      </c>
      <c r="T26">
        <v>0</v>
      </c>
      <c r="U26">
        <v>0</v>
      </c>
      <c r="V26">
        <v>0</v>
      </c>
      <c r="W26">
        <v>0</v>
      </c>
      <c r="X26">
        <v>0</v>
      </c>
      <c r="Y26">
        <v>1.6008561960571999</v>
      </c>
      <c r="Z26" s="5">
        <v>1.1614936403563001</v>
      </c>
      <c r="AA26">
        <v>0</v>
      </c>
      <c r="AB26">
        <v>0</v>
      </c>
      <c r="AC26">
        <v>0</v>
      </c>
      <c r="AD26">
        <v>0</v>
      </c>
      <c r="AE26">
        <v>0</v>
      </c>
      <c r="AF26">
        <v>0</v>
      </c>
      <c r="AG26">
        <v>0</v>
      </c>
      <c r="AH26">
        <v>0</v>
      </c>
      <c r="AI26">
        <v>0</v>
      </c>
      <c r="AJ26">
        <v>0</v>
      </c>
      <c r="AK26">
        <v>0</v>
      </c>
      <c r="AL26">
        <v>0</v>
      </c>
      <c r="AM26">
        <v>0</v>
      </c>
      <c r="AN26">
        <v>0</v>
      </c>
      <c r="AO26">
        <v>0</v>
      </c>
      <c r="AP26">
        <v>0</v>
      </c>
      <c r="AQ26">
        <v>5.84267418089E-2</v>
      </c>
      <c r="AR26">
        <v>0</v>
      </c>
      <c r="AS26">
        <v>0</v>
      </c>
      <c r="AT26">
        <v>0</v>
      </c>
      <c r="AU26">
        <v>0</v>
      </c>
      <c r="AV26">
        <v>0</v>
      </c>
      <c r="AW26">
        <v>0</v>
      </c>
      <c r="AX26">
        <v>0</v>
      </c>
      <c r="AY26">
        <v>0</v>
      </c>
      <c r="AZ26">
        <v>0</v>
      </c>
      <c r="BA26">
        <v>0</v>
      </c>
      <c r="BB26">
        <v>0</v>
      </c>
      <c r="BC26">
        <v>0</v>
      </c>
      <c r="BD26">
        <f t="shared" si="0"/>
        <v>3.1440357355048998</v>
      </c>
    </row>
    <row r="27" spans="1:56" x14ac:dyDescent="0.25">
      <c r="A27" t="s">
        <v>60</v>
      </c>
      <c r="D27">
        <v>0</v>
      </c>
      <c r="E27">
        <v>0</v>
      </c>
      <c r="F27">
        <v>0</v>
      </c>
      <c r="G27">
        <v>0</v>
      </c>
      <c r="H27">
        <v>0</v>
      </c>
      <c r="I27">
        <v>0</v>
      </c>
      <c r="J27">
        <v>0</v>
      </c>
      <c r="K27">
        <v>0</v>
      </c>
      <c r="L27">
        <v>0</v>
      </c>
      <c r="M27">
        <v>0</v>
      </c>
      <c r="N27">
        <v>0</v>
      </c>
      <c r="O27">
        <v>0</v>
      </c>
      <c r="P27">
        <v>0</v>
      </c>
      <c r="Q27">
        <v>0</v>
      </c>
      <c r="R27">
        <v>0</v>
      </c>
      <c r="S27">
        <v>0</v>
      </c>
      <c r="T27">
        <v>0</v>
      </c>
      <c r="U27">
        <v>0</v>
      </c>
      <c r="V27">
        <v>0</v>
      </c>
      <c r="W27">
        <v>0</v>
      </c>
      <c r="X27">
        <v>0</v>
      </c>
      <c r="Y27">
        <v>0</v>
      </c>
      <c r="Z27">
        <v>0</v>
      </c>
      <c r="AA27" s="3">
        <v>0</v>
      </c>
      <c r="AB27">
        <v>0</v>
      </c>
      <c r="AC27" s="1">
        <v>0.53576624447800003</v>
      </c>
      <c r="AD27">
        <v>0</v>
      </c>
      <c r="AE27">
        <v>0</v>
      </c>
      <c r="AF27">
        <v>0</v>
      </c>
      <c r="AG27">
        <v>0</v>
      </c>
      <c r="AH27">
        <v>0</v>
      </c>
      <c r="AI27">
        <v>0</v>
      </c>
      <c r="AJ27">
        <v>0</v>
      </c>
      <c r="AK27">
        <v>0</v>
      </c>
      <c r="AL27" s="1">
        <v>0.64543164443099998</v>
      </c>
      <c r="AM27">
        <v>0</v>
      </c>
      <c r="AN27">
        <v>0</v>
      </c>
      <c r="AO27">
        <v>0</v>
      </c>
      <c r="AP27">
        <v>0</v>
      </c>
      <c r="AQ27" s="1">
        <v>0.245346159896</v>
      </c>
      <c r="AR27">
        <v>0</v>
      </c>
      <c r="AS27">
        <v>0</v>
      </c>
      <c r="AT27">
        <v>0</v>
      </c>
      <c r="AU27">
        <v>0</v>
      </c>
      <c r="AV27">
        <v>0</v>
      </c>
      <c r="AW27">
        <v>0</v>
      </c>
      <c r="AX27">
        <v>0</v>
      </c>
      <c r="AY27">
        <v>0</v>
      </c>
      <c r="AZ27" s="1">
        <v>0.17379740968400001</v>
      </c>
      <c r="BA27">
        <v>0</v>
      </c>
      <c r="BB27">
        <v>0</v>
      </c>
      <c r="BC27">
        <v>0</v>
      </c>
      <c r="BD27">
        <f t="shared" si="0"/>
        <v>1.6003414584890001</v>
      </c>
    </row>
    <row r="28" spans="1:56" x14ac:dyDescent="0.25">
      <c r="A28" t="s">
        <v>61</v>
      </c>
      <c r="D28">
        <v>0</v>
      </c>
      <c r="E28">
        <v>0</v>
      </c>
      <c r="F28">
        <v>0</v>
      </c>
      <c r="G28">
        <v>0</v>
      </c>
      <c r="H28">
        <v>0</v>
      </c>
      <c r="I28">
        <v>0</v>
      </c>
      <c r="J28">
        <v>0</v>
      </c>
      <c r="K28">
        <v>0</v>
      </c>
      <c r="L28">
        <v>0</v>
      </c>
      <c r="M28">
        <v>0</v>
      </c>
      <c r="N28">
        <v>0</v>
      </c>
      <c r="O28">
        <v>0</v>
      </c>
      <c r="P28">
        <v>0</v>
      </c>
      <c r="Q28">
        <v>0</v>
      </c>
      <c r="R28">
        <v>0</v>
      </c>
      <c r="S28">
        <v>0</v>
      </c>
      <c r="T28">
        <v>0</v>
      </c>
      <c r="U28">
        <v>0</v>
      </c>
      <c r="V28">
        <v>0</v>
      </c>
      <c r="W28">
        <v>0</v>
      </c>
      <c r="X28">
        <v>0</v>
      </c>
      <c r="Y28" s="1">
        <v>1.8570138334163</v>
      </c>
      <c r="Z28">
        <v>0</v>
      </c>
      <c r="AA28">
        <v>0</v>
      </c>
      <c r="AB28" s="3">
        <v>0</v>
      </c>
      <c r="AC28" s="1">
        <v>0.20478284526599999</v>
      </c>
      <c r="AD28">
        <v>0</v>
      </c>
      <c r="AE28" s="1">
        <v>2.3788246349480002</v>
      </c>
      <c r="AF28">
        <v>0</v>
      </c>
      <c r="AG28">
        <v>0</v>
      </c>
      <c r="AH28">
        <v>0</v>
      </c>
      <c r="AI28">
        <v>0</v>
      </c>
      <c r="AJ28">
        <v>0</v>
      </c>
      <c r="AK28">
        <v>0</v>
      </c>
      <c r="AL28">
        <v>0</v>
      </c>
      <c r="AM28">
        <v>0</v>
      </c>
      <c r="AN28">
        <v>0</v>
      </c>
      <c r="AO28">
        <v>0</v>
      </c>
      <c r="AP28">
        <v>0</v>
      </c>
      <c r="AQ28">
        <v>0</v>
      </c>
      <c r="AR28">
        <v>0</v>
      </c>
      <c r="AS28">
        <v>0</v>
      </c>
      <c r="AT28">
        <v>0</v>
      </c>
      <c r="AU28">
        <v>0</v>
      </c>
      <c r="AV28">
        <v>0</v>
      </c>
      <c r="AW28">
        <v>0</v>
      </c>
      <c r="AX28">
        <v>0</v>
      </c>
      <c r="AY28">
        <v>0</v>
      </c>
      <c r="AZ28">
        <v>0</v>
      </c>
      <c r="BA28">
        <v>0</v>
      </c>
      <c r="BB28" s="1">
        <v>0.182563198466</v>
      </c>
      <c r="BC28">
        <v>0</v>
      </c>
      <c r="BD28">
        <f t="shared" si="0"/>
        <v>4.6231845120963007</v>
      </c>
    </row>
    <row r="29" spans="1:56" x14ac:dyDescent="0.25">
      <c r="A29" t="s">
        <v>62</v>
      </c>
      <c r="E29" s="1">
        <v>0.36507265984600001</v>
      </c>
      <c r="F29" s="1">
        <v>0</v>
      </c>
      <c r="G29" s="1">
        <v>0</v>
      </c>
      <c r="H29" s="1">
        <v>0</v>
      </c>
      <c r="I29" s="1">
        <v>0</v>
      </c>
      <c r="J29" s="1">
        <v>0</v>
      </c>
      <c r="K29" s="1">
        <v>0</v>
      </c>
      <c r="L29" s="1">
        <v>0</v>
      </c>
      <c r="M29" s="1">
        <v>0</v>
      </c>
      <c r="N29" s="1">
        <v>0</v>
      </c>
      <c r="O29" s="1">
        <v>0</v>
      </c>
      <c r="P29" s="1">
        <v>0</v>
      </c>
      <c r="Q29" s="1">
        <v>0</v>
      </c>
      <c r="R29" s="1">
        <v>0</v>
      </c>
      <c r="S29" s="1">
        <v>0</v>
      </c>
      <c r="T29" s="1">
        <v>0</v>
      </c>
      <c r="U29" s="1">
        <v>0</v>
      </c>
      <c r="V29" s="1">
        <v>0</v>
      </c>
      <c r="W29" s="1">
        <v>0</v>
      </c>
      <c r="X29" s="1">
        <v>0</v>
      </c>
      <c r="Y29" s="1">
        <v>2.3772301754551997</v>
      </c>
      <c r="Z29" s="1">
        <v>0</v>
      </c>
      <c r="AA29" s="1">
        <v>0</v>
      </c>
      <c r="AB29" s="1">
        <v>0.96719626891499999</v>
      </c>
      <c r="AC29" s="5">
        <v>0.55754247384300004</v>
      </c>
      <c r="AD29" s="1">
        <v>0</v>
      </c>
      <c r="AE29" s="1">
        <v>0</v>
      </c>
      <c r="AF29" s="1">
        <v>0</v>
      </c>
      <c r="AG29" s="1">
        <v>0</v>
      </c>
      <c r="AH29" s="1">
        <v>0</v>
      </c>
      <c r="AI29" s="1">
        <v>0</v>
      </c>
      <c r="AJ29" s="1">
        <v>0</v>
      </c>
      <c r="AK29" s="1">
        <v>0</v>
      </c>
      <c r="AL29" s="1">
        <v>0</v>
      </c>
      <c r="AM29" s="1">
        <v>0</v>
      </c>
      <c r="AN29" s="1">
        <v>0</v>
      </c>
      <c r="AO29" s="1">
        <v>0</v>
      </c>
      <c r="AP29" s="1">
        <v>0</v>
      </c>
      <c r="AQ29" s="1">
        <v>0</v>
      </c>
      <c r="AR29" s="1">
        <v>0</v>
      </c>
      <c r="AS29" s="1">
        <v>0</v>
      </c>
      <c r="AT29" s="1">
        <v>0</v>
      </c>
      <c r="AU29" s="1">
        <v>0</v>
      </c>
      <c r="AV29" s="1">
        <v>0</v>
      </c>
      <c r="AW29">
        <v>0</v>
      </c>
      <c r="AX29" s="1">
        <v>0</v>
      </c>
      <c r="AY29" s="1">
        <v>0</v>
      </c>
      <c r="AZ29" s="1">
        <v>0</v>
      </c>
      <c r="BA29" s="1">
        <v>0</v>
      </c>
      <c r="BB29" s="1">
        <v>0</v>
      </c>
      <c r="BC29" s="1">
        <v>0.31970252356200002</v>
      </c>
      <c r="BD29">
        <f t="shared" si="0"/>
        <v>4.5867441016211998</v>
      </c>
    </row>
    <row r="30" spans="1:56" x14ac:dyDescent="0.25">
      <c r="A30" t="s">
        <v>63</v>
      </c>
      <c r="D30" s="1">
        <v>0</v>
      </c>
      <c r="E30" s="1">
        <v>0</v>
      </c>
      <c r="F30" s="1">
        <v>0</v>
      </c>
      <c r="G30" s="1">
        <v>0</v>
      </c>
      <c r="H30" s="1">
        <v>0</v>
      </c>
      <c r="I30" s="1">
        <v>0</v>
      </c>
      <c r="J30" s="1">
        <v>0</v>
      </c>
      <c r="K30" s="1">
        <v>0</v>
      </c>
      <c r="L30" s="1">
        <v>0</v>
      </c>
      <c r="M30" s="1">
        <v>0</v>
      </c>
      <c r="N30" s="1">
        <v>0</v>
      </c>
      <c r="O30" s="1">
        <v>0</v>
      </c>
      <c r="P30" s="1">
        <v>0</v>
      </c>
      <c r="Q30" s="1">
        <v>0</v>
      </c>
      <c r="R30" s="1">
        <v>0</v>
      </c>
      <c r="S30" s="1">
        <v>0</v>
      </c>
      <c r="T30" s="1">
        <v>0</v>
      </c>
      <c r="U30" s="1">
        <v>0</v>
      </c>
      <c r="V30" s="1">
        <v>0</v>
      </c>
      <c r="W30" s="1">
        <v>0</v>
      </c>
      <c r="X30" s="1">
        <v>0</v>
      </c>
      <c r="Y30" s="1">
        <v>0.879145784486</v>
      </c>
      <c r="Z30">
        <v>0</v>
      </c>
      <c r="AA30">
        <v>0</v>
      </c>
      <c r="AB30">
        <v>0.65402593694900002</v>
      </c>
      <c r="AC30">
        <v>0.30199056737300001</v>
      </c>
      <c r="AD30" s="5">
        <v>665.4633</v>
      </c>
      <c r="AE30" s="1">
        <v>18.462365783399505</v>
      </c>
      <c r="AF30" s="1">
        <v>1.2296835203000001</v>
      </c>
      <c r="AG30" s="1">
        <v>0.88515973848899998</v>
      </c>
      <c r="AH30" s="1">
        <v>0</v>
      </c>
      <c r="AI30">
        <v>25.388658044673001</v>
      </c>
      <c r="AJ30" s="1">
        <v>0</v>
      </c>
      <c r="AK30">
        <v>0</v>
      </c>
      <c r="AL30">
        <v>6.6634278788700003</v>
      </c>
      <c r="AM30">
        <v>0</v>
      </c>
      <c r="AN30">
        <v>0</v>
      </c>
      <c r="AO30">
        <v>0</v>
      </c>
      <c r="AP30">
        <v>0</v>
      </c>
      <c r="AQ30">
        <v>0</v>
      </c>
      <c r="AR30">
        <v>0</v>
      </c>
      <c r="AS30">
        <v>0</v>
      </c>
      <c r="AT30">
        <v>0.99536760673899993</v>
      </c>
      <c r="AU30">
        <v>0</v>
      </c>
      <c r="AV30">
        <v>0</v>
      </c>
      <c r="AW30">
        <v>0</v>
      </c>
      <c r="AX30">
        <v>0</v>
      </c>
      <c r="AY30">
        <v>0</v>
      </c>
      <c r="AZ30">
        <v>0</v>
      </c>
      <c r="BA30">
        <v>0</v>
      </c>
      <c r="BB30">
        <v>0</v>
      </c>
      <c r="BC30">
        <v>0</v>
      </c>
      <c r="BD30">
        <f t="shared" si="0"/>
        <v>720.92312486127855</v>
      </c>
    </row>
    <row r="31" spans="1:56" x14ac:dyDescent="0.25">
      <c r="A31" t="s">
        <v>64</v>
      </c>
      <c r="D31">
        <v>2.0591974205170001</v>
      </c>
      <c r="E31">
        <v>0</v>
      </c>
      <c r="F31">
        <v>0</v>
      </c>
      <c r="G31">
        <v>0</v>
      </c>
      <c r="H31">
        <v>0</v>
      </c>
      <c r="I31">
        <v>0</v>
      </c>
      <c r="J31">
        <v>0</v>
      </c>
      <c r="K31">
        <v>0</v>
      </c>
      <c r="L31">
        <v>0</v>
      </c>
      <c r="M31">
        <v>0</v>
      </c>
      <c r="N31">
        <v>0</v>
      </c>
      <c r="O31">
        <v>0</v>
      </c>
      <c r="P31">
        <v>0</v>
      </c>
      <c r="Q31">
        <v>0</v>
      </c>
      <c r="R31">
        <v>0</v>
      </c>
      <c r="S31">
        <v>0</v>
      </c>
      <c r="T31">
        <v>0</v>
      </c>
      <c r="U31">
        <v>0</v>
      </c>
      <c r="V31">
        <v>0.66258091038400002</v>
      </c>
      <c r="W31">
        <v>0</v>
      </c>
      <c r="X31">
        <v>0</v>
      </c>
      <c r="Y31">
        <v>19.852552091440597</v>
      </c>
      <c r="Z31">
        <v>0</v>
      </c>
      <c r="AA31">
        <v>5.4454154425899999</v>
      </c>
      <c r="AB31">
        <v>0</v>
      </c>
      <c r="AC31">
        <v>3.9384228079529997</v>
      </c>
      <c r="AD31">
        <v>1.626294904289</v>
      </c>
      <c r="AE31" s="3">
        <v>160.4994281981713</v>
      </c>
      <c r="AF31">
        <v>2.22313666265</v>
      </c>
      <c r="AG31">
        <v>0</v>
      </c>
      <c r="AH31">
        <v>0</v>
      </c>
      <c r="AI31">
        <v>26.0847590872125</v>
      </c>
      <c r="AJ31">
        <v>0</v>
      </c>
      <c r="AK31">
        <v>0</v>
      </c>
      <c r="AL31">
        <v>2.410651484562</v>
      </c>
      <c r="AM31">
        <v>3.3609303089990004</v>
      </c>
      <c r="AN31">
        <v>1.7894734641400001</v>
      </c>
      <c r="AO31">
        <v>0</v>
      </c>
      <c r="AP31">
        <v>0.16571973643400001</v>
      </c>
      <c r="AQ31">
        <v>0</v>
      </c>
      <c r="AR31">
        <v>5.9842251807990001</v>
      </c>
      <c r="AS31">
        <v>0</v>
      </c>
      <c r="AT31">
        <v>2.9663834125199999</v>
      </c>
      <c r="AU31">
        <v>0</v>
      </c>
      <c r="AV31">
        <v>0.42970783296100001</v>
      </c>
      <c r="AW31">
        <v>0</v>
      </c>
      <c r="AX31">
        <v>0</v>
      </c>
      <c r="AY31">
        <v>0</v>
      </c>
      <c r="AZ31">
        <v>0</v>
      </c>
      <c r="BA31">
        <v>0</v>
      </c>
      <c r="BB31">
        <v>12.9932247146269</v>
      </c>
      <c r="BC31">
        <v>0</v>
      </c>
      <c r="BD31">
        <f t="shared" si="0"/>
        <v>252.49210366024931</v>
      </c>
    </row>
    <row r="32" spans="1:56" x14ac:dyDescent="0.25">
      <c r="A32" t="s">
        <v>65</v>
      </c>
      <c r="D32">
        <v>0</v>
      </c>
      <c r="E32">
        <v>0</v>
      </c>
      <c r="F32">
        <v>0</v>
      </c>
      <c r="G32">
        <v>0</v>
      </c>
      <c r="H32">
        <v>0</v>
      </c>
      <c r="I32">
        <v>0</v>
      </c>
      <c r="J32">
        <v>0</v>
      </c>
      <c r="K32">
        <v>0</v>
      </c>
      <c r="L32">
        <v>0</v>
      </c>
      <c r="M32">
        <v>0</v>
      </c>
      <c r="N32">
        <v>0</v>
      </c>
      <c r="O32">
        <v>0</v>
      </c>
      <c r="P32">
        <v>0</v>
      </c>
      <c r="Q32">
        <v>0</v>
      </c>
      <c r="R32">
        <v>0</v>
      </c>
      <c r="S32">
        <v>0</v>
      </c>
      <c r="T32">
        <v>0</v>
      </c>
      <c r="U32">
        <v>0</v>
      </c>
      <c r="V32">
        <v>0</v>
      </c>
      <c r="W32">
        <v>0</v>
      </c>
      <c r="X32">
        <v>0</v>
      </c>
      <c r="Y32">
        <v>0</v>
      </c>
      <c r="Z32">
        <v>0</v>
      </c>
      <c r="AA32">
        <v>0</v>
      </c>
      <c r="AB32">
        <v>0</v>
      </c>
      <c r="AC32">
        <v>0</v>
      </c>
      <c r="AD32">
        <v>0</v>
      </c>
      <c r="AE32">
        <v>0</v>
      </c>
      <c r="AF32" s="3">
        <v>0.77235102367399999</v>
      </c>
      <c r="AG32">
        <v>0</v>
      </c>
      <c r="AH32">
        <v>0</v>
      </c>
      <c r="AI32">
        <v>0</v>
      </c>
      <c r="AJ32">
        <v>0</v>
      </c>
      <c r="AK32">
        <v>0</v>
      </c>
      <c r="AL32">
        <v>0</v>
      </c>
      <c r="AM32">
        <v>0</v>
      </c>
      <c r="AN32">
        <v>0</v>
      </c>
      <c r="AO32">
        <v>0</v>
      </c>
      <c r="AP32">
        <v>0</v>
      </c>
      <c r="AQ32">
        <v>0</v>
      </c>
      <c r="AR32">
        <v>0</v>
      </c>
      <c r="AS32">
        <v>0</v>
      </c>
      <c r="AT32">
        <v>0</v>
      </c>
      <c r="AU32">
        <v>0</v>
      </c>
      <c r="AV32">
        <v>0</v>
      </c>
      <c r="AW32">
        <v>0</v>
      </c>
      <c r="AX32">
        <v>0</v>
      </c>
      <c r="AY32">
        <v>0</v>
      </c>
      <c r="AZ32">
        <v>0</v>
      </c>
      <c r="BA32">
        <v>0</v>
      </c>
      <c r="BB32">
        <v>0.15333556140599999</v>
      </c>
      <c r="BC32">
        <v>0</v>
      </c>
      <c r="BD32">
        <f t="shared" si="0"/>
        <v>0.92568658508000001</v>
      </c>
    </row>
    <row r="33" spans="1:56" x14ac:dyDescent="0.25">
      <c r="A33" t="s">
        <v>102</v>
      </c>
      <c r="D33">
        <v>0</v>
      </c>
      <c r="E33">
        <v>0</v>
      </c>
      <c r="F33">
        <v>0</v>
      </c>
      <c r="G33">
        <v>0</v>
      </c>
      <c r="H33">
        <v>0</v>
      </c>
      <c r="I33">
        <v>0</v>
      </c>
      <c r="J33">
        <v>0</v>
      </c>
      <c r="K33">
        <v>0</v>
      </c>
      <c r="L33">
        <v>0</v>
      </c>
      <c r="M33">
        <v>0</v>
      </c>
      <c r="N33">
        <v>0</v>
      </c>
      <c r="O33">
        <v>0</v>
      </c>
      <c r="P33">
        <v>0</v>
      </c>
      <c r="Q33">
        <v>0</v>
      </c>
      <c r="R33">
        <v>0</v>
      </c>
      <c r="S33">
        <v>0</v>
      </c>
      <c r="T33">
        <v>0</v>
      </c>
      <c r="U33">
        <v>0</v>
      </c>
      <c r="V33">
        <v>0</v>
      </c>
      <c r="W33">
        <v>0</v>
      </c>
      <c r="X33">
        <v>0</v>
      </c>
      <c r="Y33">
        <v>0</v>
      </c>
      <c r="Z33">
        <v>0</v>
      </c>
      <c r="AA33">
        <v>0</v>
      </c>
      <c r="AB33">
        <v>0</v>
      </c>
      <c r="AC33">
        <v>0</v>
      </c>
      <c r="AD33">
        <v>0</v>
      </c>
      <c r="AE33">
        <v>0</v>
      </c>
      <c r="AF33">
        <v>0</v>
      </c>
      <c r="AG33" s="3">
        <v>377.97330504947001</v>
      </c>
      <c r="AH33">
        <v>0</v>
      </c>
      <c r="AI33">
        <v>0</v>
      </c>
      <c r="AJ33">
        <v>0</v>
      </c>
      <c r="AK33">
        <v>0</v>
      </c>
      <c r="AL33">
        <v>0</v>
      </c>
      <c r="AM33">
        <v>0</v>
      </c>
      <c r="AN33">
        <v>0</v>
      </c>
      <c r="AO33">
        <v>0</v>
      </c>
      <c r="AP33">
        <v>0</v>
      </c>
      <c r="AQ33">
        <v>0</v>
      </c>
      <c r="AR33">
        <v>0</v>
      </c>
      <c r="AS33">
        <v>0</v>
      </c>
      <c r="AT33">
        <v>0</v>
      </c>
      <c r="AU33">
        <v>0</v>
      </c>
      <c r="AV33">
        <v>0</v>
      </c>
      <c r="AW33">
        <v>0</v>
      </c>
      <c r="AX33">
        <v>0</v>
      </c>
      <c r="AY33">
        <v>0</v>
      </c>
      <c r="AZ33">
        <v>0</v>
      </c>
      <c r="BA33">
        <v>0</v>
      </c>
      <c r="BB33" s="1">
        <v>1.1686116495000001</v>
      </c>
      <c r="BC33">
        <v>0</v>
      </c>
      <c r="BD33">
        <f t="shared" si="0"/>
        <v>379.14191669897002</v>
      </c>
    </row>
    <row r="34" spans="1:56" x14ac:dyDescent="0.25">
      <c r="A34" t="s">
        <v>103</v>
      </c>
      <c r="D34">
        <v>0</v>
      </c>
      <c r="E34">
        <v>0</v>
      </c>
      <c r="F34">
        <v>0</v>
      </c>
      <c r="G34">
        <v>0</v>
      </c>
      <c r="H34">
        <v>0</v>
      </c>
      <c r="I34">
        <v>0</v>
      </c>
      <c r="J34">
        <v>0</v>
      </c>
      <c r="K34">
        <v>0</v>
      </c>
      <c r="L34">
        <v>0</v>
      </c>
      <c r="M34">
        <v>0</v>
      </c>
      <c r="N34">
        <v>0</v>
      </c>
      <c r="O34">
        <v>0</v>
      </c>
      <c r="P34">
        <v>0</v>
      </c>
      <c r="Q34">
        <v>0</v>
      </c>
      <c r="R34">
        <v>0</v>
      </c>
      <c r="S34">
        <v>0</v>
      </c>
      <c r="T34">
        <v>0</v>
      </c>
      <c r="U34">
        <v>0</v>
      </c>
      <c r="V34">
        <v>0</v>
      </c>
      <c r="W34">
        <v>0</v>
      </c>
      <c r="X34">
        <v>0</v>
      </c>
      <c r="Y34">
        <v>0</v>
      </c>
      <c r="Z34">
        <v>0</v>
      </c>
      <c r="AA34">
        <v>0</v>
      </c>
      <c r="AB34">
        <v>0</v>
      </c>
      <c r="AC34">
        <v>0</v>
      </c>
      <c r="AD34">
        <v>0</v>
      </c>
      <c r="AE34">
        <v>2.2082787334887999</v>
      </c>
      <c r="AF34">
        <v>0</v>
      </c>
      <c r="AG34">
        <v>13.731524078116999</v>
      </c>
      <c r="AH34" s="5">
        <v>1.0541779064000001</v>
      </c>
      <c r="AI34">
        <v>0</v>
      </c>
      <c r="AJ34">
        <v>0</v>
      </c>
      <c r="AK34">
        <v>0</v>
      </c>
      <c r="AL34">
        <v>0</v>
      </c>
      <c r="AM34">
        <v>0</v>
      </c>
      <c r="AN34">
        <v>0</v>
      </c>
      <c r="AO34">
        <v>0</v>
      </c>
      <c r="AP34">
        <v>0</v>
      </c>
      <c r="AQ34">
        <v>0</v>
      </c>
      <c r="AR34">
        <v>0</v>
      </c>
      <c r="AS34">
        <v>0</v>
      </c>
      <c r="AT34">
        <v>0</v>
      </c>
      <c r="AU34">
        <v>0</v>
      </c>
      <c r="AV34">
        <v>0</v>
      </c>
      <c r="AW34">
        <v>0</v>
      </c>
      <c r="AX34">
        <v>0</v>
      </c>
      <c r="AY34">
        <v>0</v>
      </c>
      <c r="AZ34">
        <v>0</v>
      </c>
      <c r="BA34">
        <v>0</v>
      </c>
      <c r="BB34">
        <v>0</v>
      </c>
      <c r="BC34">
        <v>0</v>
      </c>
      <c r="BD34">
        <f t="shared" si="0"/>
        <v>16.993980718005801</v>
      </c>
    </row>
    <row r="35" spans="1:56" x14ac:dyDescent="0.25">
      <c r="A35" t="s">
        <v>104</v>
      </c>
      <c r="D35">
        <v>0</v>
      </c>
      <c r="E35">
        <v>0</v>
      </c>
      <c r="F35">
        <v>0</v>
      </c>
      <c r="G35">
        <v>0</v>
      </c>
      <c r="H35">
        <v>0</v>
      </c>
      <c r="I35">
        <v>0</v>
      </c>
      <c r="J35">
        <v>0</v>
      </c>
      <c r="K35">
        <v>0</v>
      </c>
      <c r="L35">
        <v>0</v>
      </c>
      <c r="M35">
        <v>0</v>
      </c>
      <c r="N35">
        <v>0</v>
      </c>
      <c r="O35">
        <v>0</v>
      </c>
      <c r="P35">
        <v>0</v>
      </c>
      <c r="Q35">
        <v>0</v>
      </c>
      <c r="R35">
        <v>0</v>
      </c>
      <c r="S35">
        <v>0</v>
      </c>
      <c r="T35">
        <v>0</v>
      </c>
      <c r="U35">
        <v>0</v>
      </c>
      <c r="V35">
        <v>0</v>
      </c>
      <c r="W35">
        <v>0</v>
      </c>
      <c r="X35">
        <v>0</v>
      </c>
      <c r="Y35">
        <v>0</v>
      </c>
      <c r="Z35">
        <v>0</v>
      </c>
      <c r="AA35">
        <v>0</v>
      </c>
      <c r="AB35">
        <v>0</v>
      </c>
      <c r="AC35">
        <v>0</v>
      </c>
      <c r="AD35">
        <v>0</v>
      </c>
      <c r="AE35">
        <v>5.8563649273799996</v>
      </c>
      <c r="AF35">
        <v>13.84056690491</v>
      </c>
      <c r="AG35">
        <v>23.101379886989999</v>
      </c>
      <c r="AH35">
        <v>0</v>
      </c>
      <c r="AI35" s="5">
        <v>1008.8006157145616</v>
      </c>
      <c r="AJ35">
        <v>0</v>
      </c>
      <c r="AK35" s="1">
        <v>0.76932235968700002</v>
      </c>
      <c r="AL35">
        <v>13.077016493237</v>
      </c>
      <c r="AM35" s="1">
        <v>1.28420863796</v>
      </c>
      <c r="AN35" s="1">
        <v>0.32182999944500001</v>
      </c>
      <c r="AO35" s="1">
        <v>0</v>
      </c>
      <c r="AP35" s="1">
        <v>0</v>
      </c>
      <c r="AQ35" s="1">
        <v>0</v>
      </c>
      <c r="AR35" s="1">
        <v>0</v>
      </c>
      <c r="AS35" s="1">
        <v>0</v>
      </c>
      <c r="AT35" s="1">
        <v>0</v>
      </c>
      <c r="AU35" s="1">
        <v>0</v>
      </c>
      <c r="AV35" s="1">
        <v>0.40268503334</v>
      </c>
      <c r="AW35">
        <v>0</v>
      </c>
      <c r="AX35" s="1">
        <v>0</v>
      </c>
      <c r="AY35" s="1">
        <v>0</v>
      </c>
      <c r="AZ35" s="1">
        <v>0</v>
      </c>
      <c r="BA35" s="1">
        <v>0</v>
      </c>
      <c r="BB35" s="1">
        <v>0.324442401022</v>
      </c>
      <c r="BC35" s="1">
        <v>0</v>
      </c>
      <c r="BD35">
        <f t="shared" si="0"/>
        <v>1067.7784323585327</v>
      </c>
    </row>
    <row r="36" spans="1:56" x14ac:dyDescent="0.25">
      <c r="A36" t="s">
        <v>105</v>
      </c>
      <c r="D36">
        <v>0</v>
      </c>
      <c r="E36">
        <v>0</v>
      </c>
      <c r="F36">
        <v>0</v>
      </c>
      <c r="G36">
        <v>0</v>
      </c>
      <c r="H36">
        <v>0</v>
      </c>
      <c r="I36">
        <v>0</v>
      </c>
      <c r="J36">
        <v>0</v>
      </c>
      <c r="K36">
        <v>0</v>
      </c>
      <c r="L36">
        <v>0</v>
      </c>
      <c r="M36">
        <v>0</v>
      </c>
      <c r="N36">
        <v>0</v>
      </c>
      <c r="O36">
        <v>0</v>
      </c>
      <c r="P36">
        <v>0</v>
      </c>
      <c r="Q36">
        <v>0</v>
      </c>
      <c r="R36">
        <v>0</v>
      </c>
      <c r="S36">
        <v>0</v>
      </c>
      <c r="T36">
        <v>0</v>
      </c>
      <c r="U36">
        <v>0</v>
      </c>
      <c r="V36">
        <v>0</v>
      </c>
      <c r="W36">
        <v>0</v>
      </c>
      <c r="X36">
        <v>0</v>
      </c>
      <c r="Y36">
        <v>0</v>
      </c>
      <c r="Z36">
        <v>0</v>
      </c>
      <c r="AA36">
        <v>0</v>
      </c>
      <c r="AB36">
        <v>0</v>
      </c>
      <c r="AC36">
        <v>0</v>
      </c>
      <c r="AD36">
        <v>0</v>
      </c>
      <c r="AE36">
        <v>0</v>
      </c>
      <c r="AF36">
        <v>0</v>
      </c>
      <c r="AG36">
        <v>0</v>
      </c>
      <c r="AH36">
        <v>0</v>
      </c>
      <c r="AI36">
        <v>371.80559699411003</v>
      </c>
      <c r="AJ36" s="5">
        <v>120.06187672514</v>
      </c>
      <c r="AK36">
        <v>0</v>
      </c>
      <c r="AL36">
        <v>0</v>
      </c>
      <c r="AM36">
        <v>0</v>
      </c>
      <c r="AN36">
        <v>0</v>
      </c>
      <c r="AO36">
        <v>0</v>
      </c>
      <c r="AP36">
        <v>0</v>
      </c>
      <c r="AQ36">
        <v>0</v>
      </c>
      <c r="AR36">
        <v>0</v>
      </c>
      <c r="AS36">
        <v>0</v>
      </c>
      <c r="AT36">
        <v>0</v>
      </c>
      <c r="AU36">
        <v>0</v>
      </c>
      <c r="AV36">
        <v>0</v>
      </c>
      <c r="AW36">
        <v>0</v>
      </c>
      <c r="AX36">
        <v>0</v>
      </c>
      <c r="AY36">
        <v>0</v>
      </c>
      <c r="AZ36">
        <v>0</v>
      </c>
      <c r="BA36">
        <v>0</v>
      </c>
      <c r="BB36">
        <v>0</v>
      </c>
      <c r="BC36">
        <v>0</v>
      </c>
      <c r="BD36">
        <f t="shared" si="0"/>
        <v>491.86747371925003</v>
      </c>
    </row>
    <row r="37" spans="1:56" x14ac:dyDescent="0.25">
      <c r="A37" t="s">
        <v>66</v>
      </c>
      <c r="D37">
        <v>0</v>
      </c>
      <c r="E37">
        <v>0</v>
      </c>
      <c r="F37">
        <v>0</v>
      </c>
      <c r="G37">
        <v>0</v>
      </c>
      <c r="H37">
        <v>0</v>
      </c>
      <c r="I37">
        <v>0</v>
      </c>
      <c r="J37">
        <v>0</v>
      </c>
      <c r="K37">
        <v>0</v>
      </c>
      <c r="L37">
        <v>0</v>
      </c>
      <c r="M37">
        <v>0</v>
      </c>
      <c r="N37">
        <v>0</v>
      </c>
      <c r="O37">
        <v>0</v>
      </c>
      <c r="P37">
        <v>0</v>
      </c>
      <c r="Q37">
        <v>0</v>
      </c>
      <c r="R37">
        <v>0</v>
      </c>
      <c r="S37">
        <v>0</v>
      </c>
      <c r="T37">
        <v>0</v>
      </c>
      <c r="U37">
        <v>0</v>
      </c>
      <c r="V37">
        <v>0</v>
      </c>
      <c r="W37">
        <v>0</v>
      </c>
      <c r="X37">
        <v>0</v>
      </c>
      <c r="Y37">
        <v>0</v>
      </c>
      <c r="Z37">
        <v>0</v>
      </c>
      <c r="AA37">
        <v>0</v>
      </c>
      <c r="AB37">
        <v>0</v>
      </c>
      <c r="AC37">
        <v>0</v>
      </c>
      <c r="AD37">
        <v>0</v>
      </c>
      <c r="AE37">
        <v>0</v>
      </c>
      <c r="AF37">
        <v>0</v>
      </c>
      <c r="AG37">
        <v>0</v>
      </c>
      <c r="AH37">
        <v>0</v>
      </c>
      <c r="AI37">
        <v>0</v>
      </c>
      <c r="AJ37">
        <v>0</v>
      </c>
      <c r="AK37" s="5">
        <v>3.5069690360270003</v>
      </c>
      <c r="AL37">
        <v>0</v>
      </c>
      <c r="AM37">
        <v>0</v>
      </c>
      <c r="AN37" s="1">
        <v>0.22627506036200001</v>
      </c>
      <c r="AO37">
        <v>0</v>
      </c>
      <c r="AP37">
        <v>0</v>
      </c>
      <c r="AQ37">
        <v>0</v>
      </c>
      <c r="AR37">
        <v>0</v>
      </c>
      <c r="AS37">
        <v>0</v>
      </c>
      <c r="AT37">
        <v>0</v>
      </c>
      <c r="AU37">
        <v>0</v>
      </c>
      <c r="AV37">
        <v>0</v>
      </c>
      <c r="AW37">
        <v>0</v>
      </c>
      <c r="AX37">
        <v>0</v>
      </c>
      <c r="AY37">
        <v>0</v>
      </c>
      <c r="AZ37">
        <v>0</v>
      </c>
      <c r="BA37">
        <v>0</v>
      </c>
      <c r="BB37">
        <v>0</v>
      </c>
      <c r="BC37">
        <v>0</v>
      </c>
      <c r="BD37">
        <f t="shared" si="0"/>
        <v>3.7332440963890003</v>
      </c>
    </row>
    <row r="38" spans="1:56" x14ac:dyDescent="0.25">
      <c r="A38" t="s">
        <v>67</v>
      </c>
      <c r="D38">
        <v>0</v>
      </c>
      <c r="E38">
        <v>0</v>
      </c>
      <c r="F38">
        <v>0</v>
      </c>
      <c r="G38">
        <v>0</v>
      </c>
      <c r="H38">
        <v>0</v>
      </c>
      <c r="I38">
        <v>0</v>
      </c>
      <c r="J38">
        <v>0</v>
      </c>
      <c r="K38">
        <v>0</v>
      </c>
      <c r="L38">
        <v>0</v>
      </c>
      <c r="M38">
        <v>0</v>
      </c>
      <c r="N38">
        <v>0</v>
      </c>
      <c r="O38">
        <v>0</v>
      </c>
      <c r="P38">
        <v>0</v>
      </c>
      <c r="Q38">
        <v>0</v>
      </c>
      <c r="R38">
        <v>0</v>
      </c>
      <c r="S38">
        <v>0</v>
      </c>
      <c r="T38">
        <v>0</v>
      </c>
      <c r="U38">
        <v>0</v>
      </c>
      <c r="V38">
        <v>0</v>
      </c>
      <c r="W38">
        <v>0</v>
      </c>
      <c r="X38">
        <v>0</v>
      </c>
      <c r="Y38">
        <v>0</v>
      </c>
      <c r="Z38">
        <v>0</v>
      </c>
      <c r="AA38">
        <v>0</v>
      </c>
      <c r="AB38">
        <v>0</v>
      </c>
      <c r="AC38">
        <v>0</v>
      </c>
      <c r="AD38">
        <v>0</v>
      </c>
      <c r="AE38">
        <v>0</v>
      </c>
      <c r="AF38">
        <v>0</v>
      </c>
      <c r="AG38">
        <v>0</v>
      </c>
      <c r="AH38">
        <v>0</v>
      </c>
      <c r="AI38" s="1">
        <v>24.154075320299999</v>
      </c>
      <c r="AJ38">
        <v>0</v>
      </c>
      <c r="AK38">
        <v>0</v>
      </c>
      <c r="AL38" s="5">
        <v>84.538365894752985</v>
      </c>
      <c r="AM38">
        <v>0</v>
      </c>
      <c r="AN38">
        <v>0</v>
      </c>
      <c r="AO38">
        <v>0</v>
      </c>
      <c r="AP38">
        <v>0</v>
      </c>
      <c r="AQ38">
        <v>0</v>
      </c>
      <c r="AR38">
        <v>0</v>
      </c>
      <c r="AS38">
        <v>0</v>
      </c>
      <c r="AT38">
        <v>0</v>
      </c>
      <c r="AU38">
        <v>0</v>
      </c>
      <c r="AV38">
        <v>0</v>
      </c>
      <c r="AW38">
        <v>0</v>
      </c>
      <c r="AX38">
        <v>0</v>
      </c>
      <c r="AY38">
        <v>0</v>
      </c>
      <c r="AZ38">
        <v>0</v>
      </c>
      <c r="BA38">
        <v>0</v>
      </c>
      <c r="BB38">
        <v>0</v>
      </c>
      <c r="BC38">
        <v>0</v>
      </c>
      <c r="BD38">
        <f t="shared" si="0"/>
        <v>108.69244121505298</v>
      </c>
    </row>
    <row r="39" spans="1:56" x14ac:dyDescent="0.25">
      <c r="A39" t="s">
        <v>68</v>
      </c>
      <c r="D39">
        <v>0</v>
      </c>
      <c r="E39">
        <v>0</v>
      </c>
      <c r="F39">
        <v>0</v>
      </c>
      <c r="G39">
        <v>0</v>
      </c>
      <c r="H39">
        <v>0</v>
      </c>
      <c r="I39">
        <v>0</v>
      </c>
      <c r="J39">
        <v>0</v>
      </c>
      <c r="K39">
        <v>0</v>
      </c>
      <c r="L39">
        <v>0</v>
      </c>
      <c r="M39">
        <v>0</v>
      </c>
      <c r="N39">
        <v>0</v>
      </c>
      <c r="O39">
        <v>0</v>
      </c>
      <c r="P39">
        <v>0</v>
      </c>
      <c r="Q39">
        <v>0</v>
      </c>
      <c r="R39">
        <v>0</v>
      </c>
      <c r="S39">
        <v>0</v>
      </c>
      <c r="T39">
        <v>0</v>
      </c>
      <c r="U39">
        <v>0</v>
      </c>
      <c r="V39">
        <v>0</v>
      </c>
      <c r="W39">
        <v>0</v>
      </c>
      <c r="X39">
        <v>0</v>
      </c>
      <c r="Y39">
        <v>0</v>
      </c>
      <c r="Z39">
        <v>0</v>
      </c>
      <c r="AA39">
        <v>0</v>
      </c>
      <c r="AB39">
        <v>0</v>
      </c>
      <c r="AC39">
        <v>0</v>
      </c>
      <c r="AD39">
        <v>0</v>
      </c>
      <c r="AE39">
        <v>0</v>
      </c>
      <c r="AF39">
        <v>0</v>
      </c>
      <c r="AG39">
        <v>0</v>
      </c>
      <c r="AH39">
        <v>0</v>
      </c>
      <c r="AI39" s="1">
        <v>5.4167756963600002</v>
      </c>
      <c r="AJ39">
        <v>0</v>
      </c>
      <c r="AK39" s="1">
        <v>0.19953521631500001</v>
      </c>
      <c r="AL39" s="1">
        <v>56.032016818163001</v>
      </c>
      <c r="AM39" s="3">
        <v>53.928010148823006</v>
      </c>
      <c r="AN39" s="1">
        <v>0.44241785044100002</v>
      </c>
      <c r="AO39">
        <v>0</v>
      </c>
      <c r="AP39">
        <v>0</v>
      </c>
      <c r="AQ39">
        <v>0</v>
      </c>
      <c r="AR39">
        <v>0</v>
      </c>
      <c r="AS39">
        <v>0</v>
      </c>
      <c r="AT39">
        <v>0</v>
      </c>
      <c r="AU39">
        <v>0</v>
      </c>
      <c r="AV39">
        <v>0</v>
      </c>
      <c r="AW39">
        <v>0</v>
      </c>
      <c r="AX39">
        <v>0</v>
      </c>
      <c r="AY39">
        <v>0</v>
      </c>
      <c r="AZ39">
        <v>0</v>
      </c>
      <c r="BA39">
        <v>0</v>
      </c>
      <c r="BB39">
        <v>0</v>
      </c>
      <c r="BC39">
        <v>0</v>
      </c>
      <c r="BD39">
        <f t="shared" si="0"/>
        <v>116.018755730102</v>
      </c>
    </row>
    <row r="40" spans="1:56" x14ac:dyDescent="0.25">
      <c r="A40" t="s">
        <v>69</v>
      </c>
      <c r="D40">
        <v>0</v>
      </c>
      <c r="E40">
        <v>0</v>
      </c>
      <c r="F40">
        <v>0</v>
      </c>
      <c r="G40">
        <v>0</v>
      </c>
      <c r="H40">
        <v>0</v>
      </c>
      <c r="I40">
        <v>0</v>
      </c>
      <c r="J40">
        <v>0</v>
      </c>
      <c r="K40">
        <v>0</v>
      </c>
      <c r="L40">
        <v>0</v>
      </c>
      <c r="M40">
        <v>0</v>
      </c>
      <c r="N40">
        <v>0</v>
      </c>
      <c r="O40">
        <v>0</v>
      </c>
      <c r="P40">
        <v>0</v>
      </c>
      <c r="Q40">
        <v>0</v>
      </c>
      <c r="R40">
        <v>0</v>
      </c>
      <c r="S40">
        <v>0</v>
      </c>
      <c r="T40">
        <v>0</v>
      </c>
      <c r="U40">
        <v>0</v>
      </c>
      <c r="V40">
        <v>0</v>
      </c>
      <c r="W40">
        <v>0</v>
      </c>
      <c r="X40">
        <v>0</v>
      </c>
      <c r="Y40">
        <v>0</v>
      </c>
      <c r="Z40">
        <v>0</v>
      </c>
      <c r="AA40">
        <v>0</v>
      </c>
      <c r="AB40">
        <v>0</v>
      </c>
      <c r="AC40">
        <v>0</v>
      </c>
      <c r="AD40">
        <v>0</v>
      </c>
      <c r="AE40" s="1">
        <v>2.1397579695700002</v>
      </c>
      <c r="AF40">
        <v>0</v>
      </c>
      <c r="AG40">
        <v>0</v>
      </c>
      <c r="AH40">
        <v>0</v>
      </c>
      <c r="AI40">
        <v>0</v>
      </c>
      <c r="AJ40">
        <v>0</v>
      </c>
      <c r="AK40" s="1">
        <v>5.5429960054550005</v>
      </c>
      <c r="AL40" s="1">
        <v>2.1685816178659998</v>
      </c>
      <c r="AM40">
        <v>0</v>
      </c>
      <c r="AN40" s="3">
        <v>20.580568247534</v>
      </c>
      <c r="AO40">
        <v>0</v>
      </c>
      <c r="AP40">
        <v>0</v>
      </c>
      <c r="AQ40">
        <v>0</v>
      </c>
      <c r="AR40">
        <v>0</v>
      </c>
      <c r="AS40">
        <v>0</v>
      </c>
      <c r="AT40">
        <v>0</v>
      </c>
      <c r="AU40">
        <v>0</v>
      </c>
      <c r="AV40">
        <v>0</v>
      </c>
      <c r="AW40">
        <v>0</v>
      </c>
      <c r="AX40">
        <v>0</v>
      </c>
      <c r="AY40">
        <v>0</v>
      </c>
      <c r="AZ40">
        <v>0</v>
      </c>
      <c r="BA40">
        <v>0</v>
      </c>
      <c r="BB40">
        <v>0</v>
      </c>
      <c r="BC40">
        <v>0</v>
      </c>
      <c r="BD40">
        <f t="shared" si="0"/>
        <v>30.431903840425001</v>
      </c>
    </row>
    <row r="41" spans="1:56" x14ac:dyDescent="0.25">
      <c r="A41" t="s">
        <v>70</v>
      </c>
      <c r="D41">
        <v>0</v>
      </c>
      <c r="E41">
        <v>0</v>
      </c>
      <c r="F41">
        <v>0</v>
      </c>
      <c r="G41">
        <v>0</v>
      </c>
      <c r="H41">
        <v>0</v>
      </c>
      <c r="I41">
        <v>0</v>
      </c>
      <c r="J41">
        <v>0</v>
      </c>
      <c r="K41">
        <v>0</v>
      </c>
      <c r="L41">
        <v>0</v>
      </c>
      <c r="M41">
        <v>0</v>
      </c>
      <c r="N41">
        <v>0</v>
      </c>
      <c r="O41">
        <v>0</v>
      </c>
      <c r="P41">
        <v>0</v>
      </c>
      <c r="Q41">
        <v>0</v>
      </c>
      <c r="R41">
        <v>0</v>
      </c>
      <c r="S41">
        <v>0</v>
      </c>
      <c r="T41">
        <v>0</v>
      </c>
      <c r="U41">
        <v>0</v>
      </c>
      <c r="V41">
        <v>0</v>
      </c>
      <c r="W41">
        <v>0</v>
      </c>
      <c r="X41">
        <v>0</v>
      </c>
      <c r="Y41">
        <v>0</v>
      </c>
      <c r="Z41">
        <v>0</v>
      </c>
      <c r="AA41">
        <v>0</v>
      </c>
      <c r="AB41">
        <v>0</v>
      </c>
      <c r="AC41">
        <v>0</v>
      </c>
      <c r="AD41">
        <v>0</v>
      </c>
      <c r="AE41" s="1">
        <v>0.40911648068099998</v>
      </c>
      <c r="AF41">
        <v>0</v>
      </c>
      <c r="AG41">
        <v>0</v>
      </c>
      <c r="AH41">
        <v>0</v>
      </c>
      <c r="AI41">
        <v>0</v>
      </c>
      <c r="AJ41">
        <v>0</v>
      </c>
      <c r="AK41">
        <v>0</v>
      </c>
      <c r="AL41">
        <v>0</v>
      </c>
      <c r="AM41">
        <v>0</v>
      </c>
      <c r="AN41">
        <v>0</v>
      </c>
      <c r="AO41" s="3">
        <v>0</v>
      </c>
      <c r="AP41">
        <v>0</v>
      </c>
      <c r="AQ41">
        <v>0</v>
      </c>
      <c r="AR41">
        <v>0</v>
      </c>
      <c r="AS41">
        <v>0</v>
      </c>
      <c r="AT41">
        <v>0</v>
      </c>
      <c r="AU41">
        <v>0</v>
      </c>
      <c r="AV41">
        <v>0</v>
      </c>
      <c r="AW41">
        <v>0</v>
      </c>
      <c r="AX41">
        <v>0</v>
      </c>
      <c r="AY41">
        <v>0</v>
      </c>
      <c r="AZ41">
        <v>0</v>
      </c>
      <c r="BA41">
        <v>0</v>
      </c>
      <c r="BB41">
        <v>0</v>
      </c>
      <c r="BC41">
        <v>0</v>
      </c>
      <c r="BD41">
        <f t="shared" si="0"/>
        <v>0.40911648068099998</v>
      </c>
    </row>
    <row r="42" spans="1:56" x14ac:dyDescent="0.25">
      <c r="A42" t="s">
        <v>71</v>
      </c>
      <c r="D42">
        <v>0</v>
      </c>
      <c r="E42">
        <v>0</v>
      </c>
      <c r="F42">
        <v>0</v>
      </c>
      <c r="G42">
        <v>0</v>
      </c>
      <c r="H42">
        <v>0</v>
      </c>
      <c r="I42">
        <v>0</v>
      </c>
      <c r="J42">
        <v>0</v>
      </c>
      <c r="K42">
        <v>0</v>
      </c>
      <c r="L42">
        <v>0</v>
      </c>
      <c r="M42">
        <v>0</v>
      </c>
      <c r="N42">
        <v>0</v>
      </c>
      <c r="O42">
        <v>0</v>
      </c>
      <c r="P42">
        <v>0</v>
      </c>
      <c r="Q42">
        <v>0</v>
      </c>
      <c r="R42">
        <v>0</v>
      </c>
      <c r="S42">
        <v>0</v>
      </c>
      <c r="T42">
        <v>0</v>
      </c>
      <c r="U42">
        <v>0</v>
      </c>
      <c r="V42">
        <v>0</v>
      </c>
      <c r="W42">
        <v>0</v>
      </c>
      <c r="X42">
        <v>0</v>
      </c>
      <c r="Y42">
        <v>0</v>
      </c>
      <c r="Z42">
        <v>0</v>
      </c>
      <c r="AA42">
        <v>0</v>
      </c>
      <c r="AB42">
        <v>0</v>
      </c>
      <c r="AC42">
        <v>0</v>
      </c>
      <c r="AD42">
        <v>0</v>
      </c>
      <c r="AE42">
        <v>0</v>
      </c>
      <c r="AF42">
        <v>0</v>
      </c>
      <c r="AG42">
        <v>0</v>
      </c>
      <c r="AH42">
        <v>0</v>
      </c>
      <c r="AI42">
        <v>0</v>
      </c>
      <c r="AJ42">
        <v>0</v>
      </c>
      <c r="AK42">
        <v>0</v>
      </c>
      <c r="AL42">
        <v>0</v>
      </c>
      <c r="AM42">
        <v>0</v>
      </c>
      <c r="AN42">
        <v>0</v>
      </c>
      <c r="AO42">
        <v>0</v>
      </c>
      <c r="AP42" s="3">
        <v>0</v>
      </c>
      <c r="AQ42">
        <v>0</v>
      </c>
      <c r="AR42">
        <v>0</v>
      </c>
      <c r="AS42">
        <v>0</v>
      </c>
      <c r="AT42">
        <v>0</v>
      </c>
      <c r="AU42">
        <v>0</v>
      </c>
      <c r="AV42">
        <v>0</v>
      </c>
      <c r="AW42">
        <v>0</v>
      </c>
      <c r="AX42">
        <v>0</v>
      </c>
      <c r="AY42">
        <v>0</v>
      </c>
      <c r="AZ42">
        <v>0</v>
      </c>
      <c r="BA42">
        <v>0</v>
      </c>
      <c r="BB42">
        <v>0</v>
      </c>
      <c r="BC42">
        <v>0</v>
      </c>
      <c r="BD42">
        <f t="shared" si="0"/>
        <v>0</v>
      </c>
    </row>
    <row r="43" spans="1:56" x14ac:dyDescent="0.25">
      <c r="A43" t="s">
        <v>72</v>
      </c>
      <c r="D43" s="4">
        <v>0</v>
      </c>
      <c r="E43" s="4">
        <v>0</v>
      </c>
      <c r="F43" s="4">
        <v>0</v>
      </c>
      <c r="G43" s="4">
        <v>0</v>
      </c>
      <c r="H43" s="4">
        <v>0</v>
      </c>
      <c r="I43" s="1">
        <v>0.47650991654020003</v>
      </c>
      <c r="J43" s="4">
        <v>0</v>
      </c>
      <c r="K43" s="4">
        <v>0</v>
      </c>
      <c r="L43" s="4">
        <v>0</v>
      </c>
      <c r="M43" s="4">
        <v>0</v>
      </c>
      <c r="N43" s="4">
        <v>0</v>
      </c>
      <c r="O43" s="1">
        <v>0.216323755555</v>
      </c>
      <c r="P43" s="4">
        <v>0</v>
      </c>
      <c r="Q43" s="4">
        <v>0</v>
      </c>
      <c r="R43" s="4">
        <v>0</v>
      </c>
      <c r="S43" s="4">
        <v>0</v>
      </c>
      <c r="T43" s="4">
        <v>0</v>
      </c>
      <c r="U43" s="1">
        <v>0.120711009249</v>
      </c>
      <c r="V43" s="4">
        <v>0</v>
      </c>
      <c r="W43" s="4">
        <v>0</v>
      </c>
      <c r="X43" s="4">
        <v>0</v>
      </c>
      <c r="Y43" s="1">
        <v>0.88559256303729994</v>
      </c>
      <c r="Z43" s="1">
        <v>5.0058199540000001E-2</v>
      </c>
      <c r="AA43" s="4">
        <v>0</v>
      </c>
      <c r="AB43" s="4">
        <v>0</v>
      </c>
      <c r="AC43" s="4">
        <v>0</v>
      </c>
      <c r="AD43" s="4">
        <v>0</v>
      </c>
      <c r="AE43" s="4">
        <v>0</v>
      </c>
      <c r="AF43" s="4">
        <v>0</v>
      </c>
      <c r="AG43" s="4">
        <v>0</v>
      </c>
      <c r="AH43" s="4">
        <v>0</v>
      </c>
      <c r="AI43" s="4">
        <v>0</v>
      </c>
      <c r="AJ43" s="4">
        <v>0</v>
      </c>
      <c r="AK43" s="4">
        <v>0</v>
      </c>
      <c r="AL43" s="4">
        <v>0</v>
      </c>
      <c r="AM43" s="4">
        <v>0</v>
      </c>
      <c r="AN43" s="4">
        <v>0</v>
      </c>
      <c r="AO43" s="4">
        <v>0</v>
      </c>
      <c r="AP43" s="4">
        <v>0</v>
      </c>
      <c r="AQ43" s="3">
        <v>16.003190934611602</v>
      </c>
      <c r="AR43" s="1">
        <v>5.2928146319609999</v>
      </c>
      <c r="AS43">
        <v>0</v>
      </c>
      <c r="AT43">
        <v>1.032456176787</v>
      </c>
      <c r="AU43">
        <v>0</v>
      </c>
      <c r="AV43">
        <v>5.7971084126230004</v>
      </c>
      <c r="AW43">
        <v>0.95708895951299999</v>
      </c>
      <c r="AX43">
        <v>0.45065513404300001</v>
      </c>
      <c r="AY43">
        <v>0</v>
      </c>
      <c r="AZ43">
        <v>6.1978150460779995</v>
      </c>
      <c r="BA43">
        <v>0</v>
      </c>
      <c r="BB43">
        <v>0.78403477304860003</v>
      </c>
      <c r="BC43">
        <v>0</v>
      </c>
      <c r="BD43">
        <f t="shared" si="0"/>
        <v>38.264359512586708</v>
      </c>
    </row>
    <row r="44" spans="1:56" x14ac:dyDescent="0.25">
      <c r="A44" t="s">
        <v>73</v>
      </c>
      <c r="D44" s="4">
        <v>0</v>
      </c>
      <c r="E44" s="4">
        <v>0</v>
      </c>
      <c r="F44" s="4">
        <v>0</v>
      </c>
      <c r="G44" s="4">
        <v>0</v>
      </c>
      <c r="H44" s="4">
        <v>0</v>
      </c>
      <c r="I44" s="4">
        <v>0</v>
      </c>
      <c r="J44" s="4">
        <v>0</v>
      </c>
      <c r="K44" s="4">
        <v>0</v>
      </c>
      <c r="L44" s="4">
        <v>0</v>
      </c>
      <c r="M44" s="4">
        <v>0</v>
      </c>
      <c r="N44" s="4">
        <v>0</v>
      </c>
      <c r="O44" s="4">
        <v>0</v>
      </c>
      <c r="P44" s="4">
        <v>0</v>
      </c>
      <c r="Q44" s="4">
        <v>0</v>
      </c>
      <c r="R44" s="4">
        <v>0</v>
      </c>
      <c r="S44" s="4">
        <v>0</v>
      </c>
      <c r="T44" s="4">
        <v>0</v>
      </c>
      <c r="U44" s="4">
        <v>0</v>
      </c>
      <c r="V44" s="4">
        <v>0</v>
      </c>
      <c r="W44" s="4">
        <v>0</v>
      </c>
      <c r="X44" s="4">
        <v>0</v>
      </c>
      <c r="Y44" s="4">
        <v>0</v>
      </c>
      <c r="Z44" s="4">
        <v>0</v>
      </c>
      <c r="AA44" s="4">
        <v>0</v>
      </c>
      <c r="AB44" s="4">
        <v>0</v>
      </c>
      <c r="AC44" s="4">
        <v>0</v>
      </c>
      <c r="AD44" s="4">
        <v>0</v>
      </c>
      <c r="AE44" s="4">
        <v>0</v>
      </c>
      <c r="AF44" s="4">
        <v>0</v>
      </c>
      <c r="AG44" s="4">
        <v>0</v>
      </c>
      <c r="AH44" s="4">
        <v>0</v>
      </c>
      <c r="AI44" s="4">
        <v>0</v>
      </c>
      <c r="AJ44" s="4">
        <v>0</v>
      </c>
      <c r="AK44" s="4">
        <v>0</v>
      </c>
      <c r="AL44" s="4">
        <v>0</v>
      </c>
      <c r="AM44" s="4">
        <v>0</v>
      </c>
      <c r="AN44" s="4">
        <v>0</v>
      </c>
      <c r="AO44" s="4">
        <v>0</v>
      </c>
      <c r="AP44" s="4">
        <v>0</v>
      </c>
      <c r="AQ44" s="4">
        <v>0</v>
      </c>
      <c r="AR44" s="3">
        <v>0</v>
      </c>
      <c r="AS44" s="4">
        <v>0</v>
      </c>
      <c r="AT44" s="4">
        <v>0</v>
      </c>
      <c r="AU44" s="4">
        <v>0</v>
      </c>
      <c r="AV44" s="4">
        <v>0</v>
      </c>
      <c r="AW44" s="4">
        <v>0</v>
      </c>
      <c r="AX44" s="4">
        <v>0</v>
      </c>
      <c r="AY44" s="4">
        <v>0</v>
      </c>
      <c r="AZ44" s="4">
        <v>0</v>
      </c>
      <c r="BA44" s="4">
        <v>0</v>
      </c>
      <c r="BB44" s="4">
        <v>0</v>
      </c>
      <c r="BC44" s="4">
        <v>0</v>
      </c>
      <c r="BD44">
        <f t="shared" si="0"/>
        <v>0</v>
      </c>
    </row>
    <row r="45" spans="1:56" x14ac:dyDescent="0.25">
      <c r="A45" t="s">
        <v>74</v>
      </c>
      <c r="D45" s="4">
        <v>0</v>
      </c>
      <c r="E45" s="4">
        <v>0</v>
      </c>
      <c r="F45" s="4">
        <v>0</v>
      </c>
      <c r="G45" s="4">
        <v>0</v>
      </c>
      <c r="H45" s="4">
        <v>0</v>
      </c>
      <c r="I45" s="1">
        <v>5.3661101642199997E-2</v>
      </c>
      <c r="J45" s="4">
        <v>0</v>
      </c>
      <c r="K45" s="4">
        <v>0</v>
      </c>
      <c r="L45" s="4">
        <v>0</v>
      </c>
      <c r="M45" s="4">
        <v>0</v>
      </c>
      <c r="N45" s="4">
        <v>0</v>
      </c>
      <c r="O45" s="4">
        <v>0</v>
      </c>
      <c r="P45" s="4">
        <v>0</v>
      </c>
      <c r="Q45" s="4">
        <v>0</v>
      </c>
      <c r="R45" s="4">
        <v>0</v>
      </c>
      <c r="S45" s="4">
        <v>0</v>
      </c>
      <c r="T45" s="4">
        <v>0</v>
      </c>
      <c r="U45" s="4">
        <v>0</v>
      </c>
      <c r="V45" s="4">
        <v>0</v>
      </c>
      <c r="W45" s="4">
        <v>0</v>
      </c>
      <c r="X45" s="4">
        <v>0</v>
      </c>
      <c r="Y45" s="4">
        <v>0</v>
      </c>
      <c r="Z45" s="4">
        <v>0</v>
      </c>
      <c r="AA45" s="4">
        <v>0</v>
      </c>
      <c r="AB45" s="4">
        <v>0</v>
      </c>
      <c r="AC45" s="4">
        <v>0</v>
      </c>
      <c r="AD45" s="4">
        <v>0</v>
      </c>
      <c r="AE45" s="4">
        <v>0</v>
      </c>
      <c r="AF45" s="4">
        <v>0</v>
      </c>
      <c r="AG45" s="4">
        <v>0</v>
      </c>
      <c r="AH45" s="4">
        <v>0</v>
      </c>
      <c r="AI45" s="4">
        <v>0</v>
      </c>
      <c r="AJ45" s="4">
        <v>0</v>
      </c>
      <c r="AK45" s="4">
        <v>0</v>
      </c>
      <c r="AL45" s="4">
        <v>0</v>
      </c>
      <c r="AM45" s="4">
        <v>0</v>
      </c>
      <c r="AN45" s="4">
        <v>0</v>
      </c>
      <c r="AO45" s="4">
        <v>0</v>
      </c>
      <c r="AP45" s="4">
        <v>0</v>
      </c>
      <c r="AQ45" s="1">
        <v>0.79220039167699996</v>
      </c>
      <c r="AR45" s="4">
        <v>0</v>
      </c>
      <c r="AS45" s="3">
        <v>0.13196037967849999</v>
      </c>
      <c r="AT45" s="4">
        <v>0</v>
      </c>
      <c r="AU45" s="4">
        <v>0</v>
      </c>
      <c r="AV45" s="4">
        <v>0</v>
      </c>
      <c r="AW45" s="4">
        <v>0</v>
      </c>
      <c r="AX45" s="4">
        <v>0</v>
      </c>
      <c r="AY45" s="4">
        <v>0</v>
      </c>
      <c r="AZ45" s="4">
        <v>0</v>
      </c>
      <c r="BA45" s="4">
        <v>0</v>
      </c>
      <c r="BB45" s="4">
        <v>0</v>
      </c>
      <c r="BC45" s="4">
        <v>0</v>
      </c>
      <c r="BD45">
        <f t="shared" si="0"/>
        <v>0.97782187299769996</v>
      </c>
    </row>
    <row r="46" spans="1:56" x14ac:dyDescent="0.25">
      <c r="A46" t="s">
        <v>75</v>
      </c>
      <c r="D46" s="1">
        <v>26.356599563857998</v>
      </c>
      <c r="E46" s="1">
        <v>1.0317104373950001</v>
      </c>
      <c r="F46" s="1">
        <v>3.69383694796</v>
      </c>
      <c r="G46" s="4">
        <v>0</v>
      </c>
      <c r="H46" s="4">
        <v>0</v>
      </c>
      <c r="I46" s="4">
        <v>0</v>
      </c>
      <c r="J46" s="4">
        <v>0</v>
      </c>
      <c r="K46" s="4">
        <v>0</v>
      </c>
      <c r="L46" s="4">
        <v>0</v>
      </c>
      <c r="M46" s="4">
        <v>0</v>
      </c>
      <c r="N46" s="4">
        <v>0</v>
      </c>
      <c r="O46" s="4">
        <v>0</v>
      </c>
      <c r="P46" s="4">
        <v>0</v>
      </c>
      <c r="Q46" s="4">
        <v>0</v>
      </c>
      <c r="R46" s="4">
        <v>0</v>
      </c>
      <c r="S46" s="4">
        <v>0</v>
      </c>
      <c r="T46" s="4">
        <v>0</v>
      </c>
      <c r="U46" s="4">
        <v>0</v>
      </c>
      <c r="V46" s="4">
        <v>0</v>
      </c>
      <c r="W46" s="4">
        <v>0</v>
      </c>
      <c r="X46" s="4">
        <v>0</v>
      </c>
      <c r="Y46" s="1">
        <v>3.7136991420539998</v>
      </c>
      <c r="Z46" s="4">
        <v>0</v>
      </c>
      <c r="AA46" s="4">
        <v>0</v>
      </c>
      <c r="AB46" s="4">
        <v>0</v>
      </c>
      <c r="AC46" s="4">
        <v>0</v>
      </c>
      <c r="AD46" s="4">
        <v>0</v>
      </c>
      <c r="AE46" s="1">
        <v>1.37303283716</v>
      </c>
      <c r="AF46" s="4">
        <v>0</v>
      </c>
      <c r="AG46" s="4">
        <v>0</v>
      </c>
      <c r="AH46" s="4">
        <v>0</v>
      </c>
      <c r="AI46" s="4">
        <v>0</v>
      </c>
      <c r="AJ46" s="4">
        <v>0</v>
      </c>
      <c r="AK46" s="4">
        <v>0</v>
      </c>
      <c r="AL46" s="4">
        <v>0</v>
      </c>
      <c r="AM46" s="4">
        <v>0</v>
      </c>
      <c r="AN46" s="4">
        <v>0</v>
      </c>
      <c r="AO46" s="4">
        <v>0</v>
      </c>
      <c r="AP46" s="4">
        <v>0</v>
      </c>
      <c r="AQ46" s="1">
        <v>0.15409054968300001</v>
      </c>
      <c r="AR46">
        <v>5.2943731382259998</v>
      </c>
      <c r="AS46" s="4">
        <v>0</v>
      </c>
      <c r="AT46" s="3">
        <v>132.36098094657504</v>
      </c>
      <c r="AU46" s="4">
        <v>0</v>
      </c>
      <c r="AV46" s="4">
        <v>0</v>
      </c>
      <c r="AW46" s="4">
        <v>0</v>
      </c>
      <c r="AX46" s="4">
        <v>0</v>
      </c>
      <c r="AY46" s="4">
        <v>0</v>
      </c>
      <c r="AZ46" s="4">
        <v>0</v>
      </c>
      <c r="BA46" s="1">
        <v>0.24970168848499999</v>
      </c>
      <c r="BB46" s="4">
        <v>0</v>
      </c>
      <c r="BC46" s="1">
        <v>0.17251027998999999</v>
      </c>
      <c r="BD46">
        <f t="shared" si="0"/>
        <v>174.40053553138605</v>
      </c>
    </row>
    <row r="47" spans="1:56" x14ac:dyDescent="0.25">
      <c r="A47" t="s">
        <v>76</v>
      </c>
      <c r="D47" s="4">
        <v>0</v>
      </c>
      <c r="E47" s="4">
        <v>0</v>
      </c>
      <c r="F47" s="4">
        <v>0</v>
      </c>
      <c r="G47" s="4">
        <v>0</v>
      </c>
      <c r="H47" s="4">
        <v>0</v>
      </c>
      <c r="I47" s="1">
        <v>0.29077176920999998</v>
      </c>
      <c r="J47" s="4">
        <v>0</v>
      </c>
      <c r="K47" s="4">
        <v>0</v>
      </c>
      <c r="L47" s="4">
        <v>0</v>
      </c>
      <c r="M47" s="4">
        <v>0</v>
      </c>
      <c r="N47" s="4">
        <v>0</v>
      </c>
      <c r="O47" s="4">
        <v>0</v>
      </c>
      <c r="P47" s="4">
        <v>0</v>
      </c>
      <c r="Q47" s="4">
        <v>0</v>
      </c>
      <c r="R47" s="4">
        <v>0</v>
      </c>
      <c r="S47" s="4">
        <v>0</v>
      </c>
      <c r="T47" s="4">
        <v>0</v>
      </c>
      <c r="U47" s="4">
        <v>0</v>
      </c>
      <c r="V47" s="4">
        <v>0</v>
      </c>
      <c r="W47" s="4">
        <v>0</v>
      </c>
      <c r="X47" s="4">
        <v>0</v>
      </c>
      <c r="Y47" s="1">
        <v>7.18974342938</v>
      </c>
      <c r="Z47" s="4">
        <v>0</v>
      </c>
      <c r="AA47" s="4">
        <v>0</v>
      </c>
      <c r="AB47" s="4">
        <v>0</v>
      </c>
      <c r="AC47" s="4">
        <v>0</v>
      </c>
      <c r="AD47" s="4">
        <v>0</v>
      </c>
      <c r="AE47" s="4">
        <v>0</v>
      </c>
      <c r="AF47" s="4">
        <v>0</v>
      </c>
      <c r="AG47" s="4">
        <v>0</v>
      </c>
      <c r="AH47" s="4">
        <v>0</v>
      </c>
      <c r="AI47" s="4">
        <v>0</v>
      </c>
      <c r="AJ47" s="4">
        <v>0</v>
      </c>
      <c r="AK47" s="4">
        <v>0</v>
      </c>
      <c r="AL47" s="4">
        <v>0</v>
      </c>
      <c r="AM47" s="4">
        <v>0</v>
      </c>
      <c r="AN47" s="4">
        <v>0</v>
      </c>
      <c r="AO47" s="4">
        <v>0</v>
      </c>
      <c r="AP47" s="4">
        <v>0</v>
      </c>
      <c r="AQ47" s="4">
        <v>0</v>
      </c>
      <c r="AR47" s="4">
        <v>0</v>
      </c>
      <c r="AS47" s="4">
        <v>0</v>
      </c>
      <c r="AT47" s="4">
        <v>0</v>
      </c>
      <c r="AU47" s="3">
        <v>0</v>
      </c>
      <c r="AV47" s="4">
        <v>0</v>
      </c>
      <c r="AW47" s="4">
        <v>0</v>
      </c>
      <c r="AX47" s="4">
        <v>0</v>
      </c>
      <c r="AY47" s="4">
        <v>0</v>
      </c>
      <c r="AZ47" s="4">
        <v>0</v>
      </c>
      <c r="BA47" s="4">
        <v>0</v>
      </c>
      <c r="BB47" s="4">
        <v>0</v>
      </c>
      <c r="BC47" s="4">
        <v>0</v>
      </c>
      <c r="BD47">
        <f t="shared" si="0"/>
        <v>7.48051519859</v>
      </c>
    </row>
    <row r="48" spans="1:56" x14ac:dyDescent="0.25">
      <c r="A48" t="s">
        <v>77</v>
      </c>
      <c r="D48" s="4">
        <v>0</v>
      </c>
      <c r="E48" s="4">
        <v>0</v>
      </c>
      <c r="F48" s="4">
        <v>0</v>
      </c>
      <c r="G48" s="4">
        <v>0</v>
      </c>
      <c r="H48" s="4">
        <v>0</v>
      </c>
      <c r="I48" s="4">
        <v>0</v>
      </c>
      <c r="J48" s="4">
        <v>0</v>
      </c>
      <c r="K48" s="4">
        <v>0</v>
      </c>
      <c r="L48" s="4">
        <v>0</v>
      </c>
      <c r="M48" s="4">
        <v>0</v>
      </c>
      <c r="N48" s="4">
        <v>0</v>
      </c>
      <c r="O48" s="4">
        <v>0</v>
      </c>
      <c r="P48" s="4">
        <v>0</v>
      </c>
      <c r="Q48" s="4">
        <v>0</v>
      </c>
      <c r="R48" s="4">
        <v>0</v>
      </c>
      <c r="S48" s="4">
        <v>0</v>
      </c>
      <c r="T48" s="4">
        <v>0</v>
      </c>
      <c r="U48" s="4">
        <v>0</v>
      </c>
      <c r="V48" s="4">
        <v>0</v>
      </c>
      <c r="W48" s="4">
        <v>0</v>
      </c>
      <c r="X48" s="4">
        <v>0</v>
      </c>
      <c r="Y48" s="4">
        <v>0</v>
      </c>
      <c r="Z48" s="4">
        <v>0</v>
      </c>
      <c r="AA48" s="4">
        <v>0</v>
      </c>
      <c r="AB48" s="4">
        <v>0</v>
      </c>
      <c r="AC48" s="4">
        <v>0</v>
      </c>
      <c r="AD48" s="4">
        <v>0</v>
      </c>
      <c r="AE48" s="4">
        <v>0</v>
      </c>
      <c r="AF48" s="4">
        <v>0</v>
      </c>
      <c r="AG48" s="4">
        <v>0</v>
      </c>
      <c r="AH48" s="4">
        <v>0</v>
      </c>
      <c r="AI48" s="4">
        <v>0</v>
      </c>
      <c r="AJ48" s="4">
        <v>0</v>
      </c>
      <c r="AK48" s="4">
        <v>0</v>
      </c>
      <c r="AL48" s="4">
        <v>0</v>
      </c>
      <c r="AM48" s="4">
        <v>0</v>
      </c>
      <c r="AN48" s="4">
        <v>0</v>
      </c>
      <c r="AO48" s="4">
        <v>0</v>
      </c>
      <c r="AP48" s="4">
        <v>0</v>
      </c>
      <c r="AQ48" s="4">
        <v>0</v>
      </c>
      <c r="AR48" s="4">
        <v>0</v>
      </c>
      <c r="AS48" s="4">
        <v>0</v>
      </c>
      <c r="AT48" s="4">
        <v>0</v>
      </c>
      <c r="AU48" s="4">
        <v>0</v>
      </c>
      <c r="AV48" s="3">
        <v>25.6130472874502</v>
      </c>
      <c r="AW48" s="4">
        <v>0</v>
      </c>
      <c r="AX48" s="4">
        <v>0</v>
      </c>
      <c r="AY48" s="4">
        <v>0</v>
      </c>
      <c r="AZ48" s="4">
        <v>0</v>
      </c>
      <c r="BA48" s="4">
        <v>0</v>
      </c>
      <c r="BB48" s="4">
        <v>0</v>
      </c>
      <c r="BC48" s="4">
        <v>0</v>
      </c>
      <c r="BD48">
        <f t="shared" si="0"/>
        <v>25.6130472874502</v>
      </c>
    </row>
    <row r="49" spans="1:56" x14ac:dyDescent="0.25">
      <c r="A49" t="s">
        <v>78</v>
      </c>
      <c r="D49" s="4">
        <v>0</v>
      </c>
      <c r="E49" s="4">
        <v>0</v>
      </c>
      <c r="F49" s="4">
        <v>0</v>
      </c>
      <c r="G49" s="4">
        <v>0</v>
      </c>
      <c r="H49" s="4">
        <v>0</v>
      </c>
      <c r="I49" s="4">
        <v>0</v>
      </c>
      <c r="J49" s="4">
        <v>0</v>
      </c>
      <c r="K49" s="4">
        <v>0</v>
      </c>
      <c r="L49" s="4">
        <v>0</v>
      </c>
      <c r="M49" s="4">
        <v>0</v>
      </c>
      <c r="N49" s="4">
        <v>0</v>
      </c>
      <c r="O49" s="4">
        <v>0</v>
      </c>
      <c r="P49" s="4">
        <v>0</v>
      </c>
      <c r="Q49" s="4">
        <v>0</v>
      </c>
      <c r="R49" s="4">
        <v>0</v>
      </c>
      <c r="S49" s="4">
        <v>0</v>
      </c>
      <c r="T49" s="4">
        <v>0</v>
      </c>
      <c r="U49" s="4">
        <v>0</v>
      </c>
      <c r="V49" s="4">
        <v>0</v>
      </c>
      <c r="W49" s="4">
        <v>0</v>
      </c>
      <c r="X49" s="4">
        <v>0</v>
      </c>
      <c r="Y49" s="4">
        <v>0</v>
      </c>
      <c r="Z49" s="4">
        <v>0</v>
      </c>
      <c r="AA49" s="4">
        <v>0</v>
      </c>
      <c r="AB49" s="4">
        <v>0</v>
      </c>
      <c r="AC49" s="4">
        <v>0</v>
      </c>
      <c r="AD49" s="4">
        <v>0</v>
      </c>
      <c r="AE49" s="4">
        <v>0</v>
      </c>
      <c r="AF49" s="4">
        <v>0</v>
      </c>
      <c r="AG49" s="4">
        <v>0</v>
      </c>
      <c r="AH49" s="4">
        <v>0</v>
      </c>
      <c r="AI49" s="4">
        <v>0</v>
      </c>
      <c r="AJ49" s="4">
        <v>0</v>
      </c>
      <c r="AK49" s="4">
        <v>0</v>
      </c>
      <c r="AL49" s="4">
        <v>0</v>
      </c>
      <c r="AM49" s="4">
        <v>0</v>
      </c>
      <c r="AN49" s="4">
        <v>0</v>
      </c>
      <c r="AO49" s="4">
        <v>0</v>
      </c>
      <c r="AP49" s="4">
        <v>0</v>
      </c>
      <c r="AQ49" s="4">
        <v>0</v>
      </c>
      <c r="AR49" s="4">
        <v>0</v>
      </c>
      <c r="AS49" s="4">
        <v>0</v>
      </c>
      <c r="AT49" s="4">
        <v>0</v>
      </c>
      <c r="AU49" s="4">
        <v>0</v>
      </c>
      <c r="AV49" s="4">
        <v>0</v>
      </c>
      <c r="AW49" s="3">
        <v>0</v>
      </c>
      <c r="AX49" s="4">
        <v>0</v>
      </c>
      <c r="AY49" s="4">
        <v>0</v>
      </c>
      <c r="AZ49" s="4">
        <v>0</v>
      </c>
      <c r="BA49" s="4">
        <v>0</v>
      </c>
      <c r="BB49" s="4">
        <v>0</v>
      </c>
      <c r="BC49" s="4">
        <v>0</v>
      </c>
      <c r="BD49">
        <f t="shared" si="0"/>
        <v>0</v>
      </c>
    </row>
    <row r="50" spans="1:56" x14ac:dyDescent="0.25">
      <c r="A50" t="s">
        <v>79</v>
      </c>
      <c r="D50" s="4">
        <v>0</v>
      </c>
      <c r="E50" s="4">
        <v>0</v>
      </c>
      <c r="F50" s="4">
        <v>0</v>
      </c>
      <c r="G50" s="4">
        <v>0</v>
      </c>
      <c r="H50" s="4">
        <v>0</v>
      </c>
      <c r="I50" s="4">
        <v>0</v>
      </c>
      <c r="J50" s="4">
        <v>0</v>
      </c>
      <c r="K50" s="4">
        <v>0</v>
      </c>
      <c r="L50" s="4">
        <v>0</v>
      </c>
      <c r="M50" s="4">
        <v>0</v>
      </c>
      <c r="N50" s="4">
        <v>0</v>
      </c>
      <c r="O50" s="4">
        <v>0</v>
      </c>
      <c r="P50" s="4">
        <v>0</v>
      </c>
      <c r="Q50" s="4">
        <v>0</v>
      </c>
      <c r="R50" s="4">
        <v>0</v>
      </c>
      <c r="S50" s="4">
        <v>0</v>
      </c>
      <c r="T50" s="4">
        <v>0</v>
      </c>
      <c r="U50" s="4">
        <v>0</v>
      </c>
      <c r="V50" s="4">
        <v>0</v>
      </c>
      <c r="W50" s="4">
        <v>0</v>
      </c>
      <c r="X50" s="4">
        <v>0</v>
      </c>
      <c r="Y50" s="4">
        <v>0</v>
      </c>
      <c r="Z50" s="4">
        <v>0</v>
      </c>
      <c r="AA50" s="4">
        <v>0</v>
      </c>
      <c r="AB50" s="4">
        <v>0</v>
      </c>
      <c r="AC50" s="4">
        <v>0</v>
      </c>
      <c r="AD50" s="4">
        <v>0</v>
      </c>
      <c r="AE50" s="4">
        <v>0</v>
      </c>
      <c r="AF50" s="4">
        <v>0</v>
      </c>
      <c r="AG50" s="4">
        <v>0</v>
      </c>
      <c r="AH50" s="4">
        <v>0</v>
      </c>
      <c r="AI50" s="4">
        <v>0</v>
      </c>
      <c r="AJ50" s="4">
        <v>0</v>
      </c>
      <c r="AK50" s="4">
        <v>0</v>
      </c>
      <c r="AL50" s="4">
        <v>0</v>
      </c>
      <c r="AM50" s="4">
        <v>0</v>
      </c>
      <c r="AN50" s="4">
        <v>0</v>
      </c>
      <c r="AO50" s="4">
        <v>0</v>
      </c>
      <c r="AP50" s="4">
        <v>0</v>
      </c>
      <c r="AQ50" s="4">
        <v>0</v>
      </c>
      <c r="AR50" s="4">
        <v>0</v>
      </c>
      <c r="AS50" s="4">
        <v>0</v>
      </c>
      <c r="AT50" s="4">
        <v>0</v>
      </c>
      <c r="AU50" s="4">
        <v>0</v>
      </c>
      <c r="AV50" s="4">
        <v>0</v>
      </c>
      <c r="AW50" s="4">
        <v>0</v>
      </c>
      <c r="AX50" s="5">
        <v>0.45667229604199999</v>
      </c>
      <c r="AY50" s="4">
        <v>0</v>
      </c>
      <c r="AZ50" s="4">
        <v>0</v>
      </c>
      <c r="BA50" s="4">
        <v>0</v>
      </c>
      <c r="BB50" s="4">
        <v>0</v>
      </c>
      <c r="BC50" s="4">
        <v>0</v>
      </c>
      <c r="BD50">
        <f t="shared" si="0"/>
        <v>0.45667229604199999</v>
      </c>
    </row>
    <row r="51" spans="1:56" x14ac:dyDescent="0.25">
      <c r="A51" t="s">
        <v>80</v>
      </c>
      <c r="D51" s="4">
        <v>0</v>
      </c>
      <c r="E51" s="4">
        <v>0</v>
      </c>
      <c r="F51" s="4">
        <v>0</v>
      </c>
      <c r="G51" s="4">
        <v>0</v>
      </c>
      <c r="H51" s="4">
        <v>0</v>
      </c>
      <c r="I51" s="4">
        <v>0</v>
      </c>
      <c r="J51" s="4">
        <v>0</v>
      </c>
      <c r="K51" s="4">
        <v>0</v>
      </c>
      <c r="L51" s="4">
        <v>0</v>
      </c>
      <c r="M51" s="4">
        <v>0</v>
      </c>
      <c r="N51" s="4">
        <v>0</v>
      </c>
      <c r="O51" s="4">
        <v>0</v>
      </c>
      <c r="P51" s="4">
        <v>0</v>
      </c>
      <c r="Q51" s="4">
        <v>0</v>
      </c>
      <c r="R51" s="4">
        <v>0</v>
      </c>
      <c r="S51" s="4">
        <v>0</v>
      </c>
      <c r="T51" s="4">
        <v>0</v>
      </c>
      <c r="U51" s="4">
        <v>0</v>
      </c>
      <c r="V51" s="4">
        <v>0</v>
      </c>
      <c r="W51" s="4">
        <v>0</v>
      </c>
      <c r="X51" s="4">
        <v>0</v>
      </c>
      <c r="Y51" s="4">
        <v>0</v>
      </c>
      <c r="Z51" s="4">
        <v>0</v>
      </c>
      <c r="AA51" s="4">
        <v>0</v>
      </c>
      <c r="AB51" s="4">
        <v>0</v>
      </c>
      <c r="AC51" s="4">
        <v>0</v>
      </c>
      <c r="AD51" s="4">
        <v>0</v>
      </c>
      <c r="AE51" s="4">
        <v>0</v>
      </c>
      <c r="AF51" s="4">
        <v>0</v>
      </c>
      <c r="AG51" s="4">
        <v>0</v>
      </c>
      <c r="AH51" s="4">
        <v>0</v>
      </c>
      <c r="AI51" s="4">
        <v>0</v>
      </c>
      <c r="AJ51" s="4">
        <v>0</v>
      </c>
      <c r="AK51" s="4">
        <v>0</v>
      </c>
      <c r="AL51" s="4">
        <v>0</v>
      </c>
      <c r="AM51" s="4">
        <v>0</v>
      </c>
      <c r="AN51" s="4">
        <v>0</v>
      </c>
      <c r="AO51" s="4">
        <v>0</v>
      </c>
      <c r="AP51" s="4">
        <v>0</v>
      </c>
      <c r="AQ51" s="4">
        <v>0</v>
      </c>
      <c r="AR51" s="4">
        <v>0</v>
      </c>
      <c r="AS51" s="4">
        <v>0</v>
      </c>
      <c r="AT51" s="4">
        <v>0</v>
      </c>
      <c r="AU51" s="4">
        <v>0</v>
      </c>
      <c r="AV51" s="4">
        <v>0</v>
      </c>
      <c r="AW51" s="4">
        <v>0</v>
      </c>
      <c r="AX51" s="4">
        <v>0</v>
      </c>
      <c r="AY51" s="5">
        <v>0.15908000262499999</v>
      </c>
      <c r="AZ51" s="1">
        <v>0.55412530432499996</v>
      </c>
      <c r="BA51" s="4">
        <v>0</v>
      </c>
      <c r="BB51" s="1">
        <v>0.55855447771400002</v>
      </c>
      <c r="BC51" s="4">
        <v>0</v>
      </c>
      <c r="BD51">
        <f t="shared" si="0"/>
        <v>1.2717597846639999</v>
      </c>
    </row>
    <row r="52" spans="1:56" x14ac:dyDescent="0.25">
      <c r="A52" t="s">
        <v>81</v>
      </c>
      <c r="D52" s="4">
        <v>0</v>
      </c>
      <c r="E52" s="4">
        <v>0</v>
      </c>
      <c r="F52" s="4">
        <v>0</v>
      </c>
      <c r="G52" s="4">
        <v>0</v>
      </c>
      <c r="H52" s="4">
        <v>0</v>
      </c>
      <c r="I52" s="4">
        <v>0</v>
      </c>
      <c r="J52" s="4">
        <v>0</v>
      </c>
      <c r="K52" s="4">
        <v>0</v>
      </c>
      <c r="L52" s="4">
        <v>0</v>
      </c>
      <c r="M52" s="4">
        <v>0</v>
      </c>
      <c r="N52" s="4">
        <v>0</v>
      </c>
      <c r="O52" s="4">
        <v>0</v>
      </c>
      <c r="P52" s="4">
        <v>0</v>
      </c>
      <c r="Q52" s="4">
        <v>0</v>
      </c>
      <c r="R52" s="4">
        <v>0</v>
      </c>
      <c r="S52" s="4">
        <v>0</v>
      </c>
      <c r="T52" s="4">
        <v>0</v>
      </c>
      <c r="U52" s="4">
        <v>0</v>
      </c>
      <c r="V52" s="4">
        <v>0</v>
      </c>
      <c r="W52" s="4">
        <v>0</v>
      </c>
      <c r="X52" s="4">
        <v>0</v>
      </c>
      <c r="Y52" s="1">
        <v>0.15723777124400001</v>
      </c>
      <c r="Z52" s="4">
        <v>0</v>
      </c>
      <c r="AA52" s="4">
        <v>0</v>
      </c>
      <c r="AB52" s="4">
        <v>0</v>
      </c>
      <c r="AC52" s="4">
        <v>0</v>
      </c>
      <c r="AD52" s="4">
        <v>0</v>
      </c>
      <c r="AE52" s="4">
        <v>0</v>
      </c>
      <c r="AF52" s="4">
        <v>0</v>
      </c>
      <c r="AG52" s="4">
        <v>0</v>
      </c>
      <c r="AH52" s="4">
        <v>0</v>
      </c>
      <c r="AI52" s="4">
        <v>0</v>
      </c>
      <c r="AJ52" s="4">
        <v>0</v>
      </c>
      <c r="AK52" s="4">
        <v>0</v>
      </c>
      <c r="AL52" s="4">
        <v>0</v>
      </c>
      <c r="AM52" s="4">
        <v>0</v>
      </c>
      <c r="AN52" s="4">
        <v>0</v>
      </c>
      <c r="AO52" s="4">
        <v>0</v>
      </c>
      <c r="AP52" s="4">
        <v>0</v>
      </c>
      <c r="AQ52" s="1">
        <v>5.2524808876929994</v>
      </c>
      <c r="AR52" s="4">
        <v>0</v>
      </c>
      <c r="AS52" s="4">
        <v>0</v>
      </c>
      <c r="AT52" s="4">
        <v>0</v>
      </c>
      <c r="AU52" s="4">
        <v>0</v>
      </c>
      <c r="AV52" s="1">
        <v>0.51263642503600004</v>
      </c>
      <c r="AW52" s="1">
        <v>2.3370358284819996</v>
      </c>
      <c r="AX52" s="4">
        <v>0</v>
      </c>
      <c r="AY52" s="4">
        <v>0</v>
      </c>
      <c r="AZ52" s="5">
        <v>6.5735158023941995</v>
      </c>
      <c r="BA52" s="1">
        <v>0.87775742967999992</v>
      </c>
      <c r="BB52" s="1">
        <v>7.3978937684500007E-2</v>
      </c>
      <c r="BC52" s="1">
        <v>0.26401941271500001</v>
      </c>
      <c r="BD52">
        <f t="shared" si="0"/>
        <v>16.048662494928696</v>
      </c>
    </row>
    <row r="53" spans="1:56" x14ac:dyDescent="0.25">
      <c r="A53" t="s">
        <v>82</v>
      </c>
      <c r="D53" s="4">
        <v>0</v>
      </c>
      <c r="E53" s="4">
        <v>0</v>
      </c>
      <c r="F53" s="4">
        <v>0</v>
      </c>
      <c r="G53" s="4">
        <v>0</v>
      </c>
      <c r="H53" s="4">
        <v>0</v>
      </c>
      <c r="I53" s="4">
        <v>0</v>
      </c>
      <c r="J53" s="4">
        <v>0</v>
      </c>
      <c r="K53" s="4">
        <v>0</v>
      </c>
      <c r="L53" s="4">
        <v>0</v>
      </c>
      <c r="M53" s="4">
        <v>0</v>
      </c>
      <c r="N53" s="4">
        <v>0</v>
      </c>
      <c r="O53" s="4">
        <v>0</v>
      </c>
      <c r="P53" s="4">
        <v>0</v>
      </c>
      <c r="Q53" s="4">
        <v>0</v>
      </c>
      <c r="R53" s="4">
        <v>0</v>
      </c>
      <c r="S53" s="4">
        <v>0</v>
      </c>
      <c r="T53" s="4">
        <v>0</v>
      </c>
      <c r="U53" s="4">
        <v>0</v>
      </c>
      <c r="V53" s="4">
        <v>0</v>
      </c>
      <c r="W53" s="1">
        <v>0.45819123046400001</v>
      </c>
      <c r="X53" s="4">
        <v>0</v>
      </c>
      <c r="Y53" s="4">
        <v>0</v>
      </c>
      <c r="Z53" s="4">
        <v>0</v>
      </c>
      <c r="AA53" s="4">
        <v>0</v>
      </c>
      <c r="AB53" s="4">
        <v>0</v>
      </c>
      <c r="AC53" s="4">
        <v>0</v>
      </c>
      <c r="AD53" s="4">
        <v>0</v>
      </c>
      <c r="AE53" s="4">
        <v>0</v>
      </c>
      <c r="AF53" s="4">
        <v>0</v>
      </c>
      <c r="AG53" s="4">
        <v>0</v>
      </c>
      <c r="AH53" s="4">
        <v>0</v>
      </c>
      <c r="AI53" s="4">
        <v>0</v>
      </c>
      <c r="AJ53" s="4">
        <v>0</v>
      </c>
      <c r="AK53" s="4">
        <v>0</v>
      </c>
      <c r="AL53" s="4">
        <v>0</v>
      </c>
      <c r="AM53" s="4">
        <v>0</v>
      </c>
      <c r="AN53" s="4">
        <v>0</v>
      </c>
      <c r="AO53" s="4">
        <v>0</v>
      </c>
      <c r="AP53" s="4">
        <v>0</v>
      </c>
      <c r="AQ53" s="4">
        <v>0</v>
      </c>
      <c r="AR53" s="4">
        <v>0</v>
      </c>
      <c r="AS53" s="4">
        <v>0</v>
      </c>
      <c r="AT53" s="4">
        <v>0</v>
      </c>
      <c r="AU53" s="4">
        <v>0</v>
      </c>
      <c r="AV53" s="1">
        <v>5.8040281729660004</v>
      </c>
      <c r="AW53" s="4">
        <v>0</v>
      </c>
      <c r="AX53" s="4">
        <v>0</v>
      </c>
      <c r="AY53" s="4">
        <v>0</v>
      </c>
      <c r="AZ53" s="4">
        <v>0</v>
      </c>
      <c r="BA53" s="5">
        <v>6.9313765467329995</v>
      </c>
      <c r="BB53" s="4">
        <v>0</v>
      </c>
      <c r="BC53" s="4">
        <v>0</v>
      </c>
      <c r="BD53">
        <f t="shared" si="0"/>
        <v>13.193595950163001</v>
      </c>
    </row>
    <row r="54" spans="1:56" x14ac:dyDescent="0.25">
      <c r="A54" t="s">
        <v>83</v>
      </c>
      <c r="D54" s="1">
        <v>0.10927492459339999</v>
      </c>
      <c r="E54" s="4">
        <v>0</v>
      </c>
      <c r="F54" s="1">
        <v>4.3438021440400001E-2</v>
      </c>
      <c r="G54" s="4">
        <v>0</v>
      </c>
      <c r="H54" s="1">
        <v>0.24734493995099999</v>
      </c>
      <c r="I54" s="1">
        <v>0.86621816979029986</v>
      </c>
      <c r="J54" s="1">
        <v>0</v>
      </c>
      <c r="K54" s="1">
        <v>0</v>
      </c>
      <c r="L54" s="4">
        <v>0</v>
      </c>
      <c r="M54" s="1">
        <v>0.19761784586200001</v>
      </c>
      <c r="N54" s="4">
        <v>0</v>
      </c>
      <c r="O54" s="1">
        <v>0.69222343491299998</v>
      </c>
      <c r="P54" s="4">
        <v>0</v>
      </c>
      <c r="Q54" s="4">
        <v>0</v>
      </c>
      <c r="R54" s="4">
        <v>0</v>
      </c>
      <c r="S54" s="4">
        <v>0</v>
      </c>
      <c r="T54" s="4">
        <v>0</v>
      </c>
      <c r="U54" s="4">
        <v>0</v>
      </c>
      <c r="V54" s="4">
        <v>0</v>
      </c>
      <c r="W54" s="4">
        <v>0</v>
      </c>
      <c r="X54" s="4">
        <v>0</v>
      </c>
      <c r="Y54" s="1">
        <v>3.2241018449557397</v>
      </c>
      <c r="Z54" s="4">
        <v>0</v>
      </c>
      <c r="AA54" s="1">
        <v>0.3228503088777</v>
      </c>
      <c r="AB54" s="4">
        <v>0</v>
      </c>
      <c r="AC54" s="1">
        <v>0.23091211039080001</v>
      </c>
      <c r="AD54">
        <v>1.0989495605590001</v>
      </c>
      <c r="AE54">
        <v>4.7460028657690003</v>
      </c>
      <c r="AF54">
        <v>0.30887803007570003</v>
      </c>
      <c r="AG54" s="4">
        <v>0</v>
      </c>
      <c r="AH54" s="4">
        <v>0</v>
      </c>
      <c r="AI54">
        <v>1.129990447243</v>
      </c>
      <c r="AJ54" s="4">
        <v>0</v>
      </c>
      <c r="AK54" s="4">
        <v>0</v>
      </c>
      <c r="AL54" s="4">
        <v>0</v>
      </c>
      <c r="AM54">
        <v>0.19477049220600001</v>
      </c>
      <c r="AN54" s="4">
        <v>0</v>
      </c>
      <c r="AO54" s="4">
        <v>0</v>
      </c>
      <c r="AP54">
        <v>0.51434123646399998</v>
      </c>
      <c r="AQ54">
        <v>2.2165255806168997</v>
      </c>
      <c r="AR54">
        <v>0.6250533275850001</v>
      </c>
      <c r="AS54">
        <v>0.17844102172160001</v>
      </c>
      <c r="AT54">
        <v>1.6910748086250997</v>
      </c>
      <c r="AU54">
        <v>0.48337716771400002</v>
      </c>
      <c r="AV54">
        <v>5.7761466642179995</v>
      </c>
      <c r="AW54">
        <v>2.4436206483604996</v>
      </c>
      <c r="AX54" s="4">
        <v>0</v>
      </c>
      <c r="AY54" s="4">
        <v>0</v>
      </c>
      <c r="AZ54">
        <v>2.1509024345239998</v>
      </c>
      <c r="BA54" s="4">
        <v>0</v>
      </c>
      <c r="BB54" s="5">
        <v>72.056239879211404</v>
      </c>
      <c r="BC54">
        <v>0.70506895135800007</v>
      </c>
      <c r="BD54">
        <f t="shared" si="0"/>
        <v>102.25336471702555</v>
      </c>
    </row>
    <row r="55" spans="1:56" x14ac:dyDescent="0.25">
      <c r="A55" t="s">
        <v>84</v>
      </c>
      <c r="D55" s="1">
        <v>7.7024045549100002</v>
      </c>
      <c r="E55" s="4">
        <v>0</v>
      </c>
      <c r="F55" s="4">
        <v>0</v>
      </c>
      <c r="G55" s="4">
        <v>0</v>
      </c>
      <c r="H55" s="4">
        <v>0</v>
      </c>
      <c r="I55" s="4">
        <v>0</v>
      </c>
      <c r="J55" s="4">
        <v>0</v>
      </c>
      <c r="K55" s="4">
        <v>0</v>
      </c>
      <c r="L55" s="4">
        <v>0</v>
      </c>
      <c r="M55" s="4">
        <v>0</v>
      </c>
      <c r="N55" s="4">
        <v>0</v>
      </c>
      <c r="O55" s="4">
        <v>0</v>
      </c>
      <c r="P55" s="4">
        <v>0</v>
      </c>
      <c r="Q55" s="4">
        <v>0</v>
      </c>
      <c r="R55" s="4">
        <v>0</v>
      </c>
      <c r="S55" s="4">
        <v>0</v>
      </c>
      <c r="T55" s="4">
        <v>0</v>
      </c>
      <c r="U55" s="4">
        <v>0</v>
      </c>
      <c r="V55" s="4">
        <v>0</v>
      </c>
      <c r="W55" s="4">
        <v>0</v>
      </c>
      <c r="X55" s="4">
        <v>0</v>
      </c>
      <c r="Y55" s="1">
        <v>5.1995825947099998</v>
      </c>
      <c r="Z55" s="4">
        <v>0</v>
      </c>
      <c r="AA55" s="4">
        <v>0</v>
      </c>
      <c r="AB55" s="4">
        <v>0</v>
      </c>
      <c r="AC55" s="4">
        <v>0</v>
      </c>
      <c r="AD55" s="4">
        <v>0</v>
      </c>
      <c r="AE55" s="4">
        <v>0</v>
      </c>
      <c r="AF55" s="4">
        <v>0</v>
      </c>
      <c r="AG55" s="4">
        <v>0</v>
      </c>
      <c r="AH55" s="4">
        <v>0</v>
      </c>
      <c r="AI55" s="4">
        <v>0</v>
      </c>
      <c r="AJ55" s="4">
        <v>0</v>
      </c>
      <c r="AK55" s="4">
        <v>0</v>
      </c>
      <c r="AL55" s="4">
        <v>0</v>
      </c>
      <c r="AM55" s="4">
        <v>0</v>
      </c>
      <c r="AN55" s="4">
        <v>0</v>
      </c>
      <c r="AO55" s="4">
        <v>0</v>
      </c>
      <c r="AP55" s="4">
        <v>0</v>
      </c>
      <c r="AQ55" s="4">
        <v>0</v>
      </c>
      <c r="AR55" s="4">
        <v>0</v>
      </c>
      <c r="AS55" s="4">
        <v>0</v>
      </c>
      <c r="AT55" s="4">
        <v>0</v>
      </c>
      <c r="AU55" s="4">
        <v>0</v>
      </c>
      <c r="AV55" s="4">
        <v>0</v>
      </c>
      <c r="AW55" s="4">
        <v>0</v>
      </c>
      <c r="AX55" s="1">
        <v>2.99370546384</v>
      </c>
      <c r="AY55" s="4">
        <v>0</v>
      </c>
      <c r="AZ55">
        <v>0</v>
      </c>
      <c r="BA55" s="4">
        <v>0</v>
      </c>
      <c r="BB55" s="4">
        <v>0</v>
      </c>
      <c r="BC55" s="3">
        <v>0</v>
      </c>
      <c r="BD55">
        <f t="shared" si="0"/>
        <v>15.89569261346</v>
      </c>
    </row>
    <row r="56" spans="1:56" x14ac:dyDescent="0.25">
      <c r="BC56" s="4"/>
    </row>
    <row r="57" spans="1:56" x14ac:dyDescent="0.25">
      <c r="C57" t="s">
        <v>21</v>
      </c>
      <c r="D57">
        <f>SUM(D4:D55)</f>
        <v>992.45464958562695</v>
      </c>
      <c r="E57">
        <f t="shared" ref="E57:BC57" si="1">SUM(E4:E55)</f>
        <v>15.7104287500316</v>
      </c>
      <c r="F57">
        <f t="shared" si="1"/>
        <v>192.74201642776438</v>
      </c>
      <c r="G57">
        <f t="shared" si="1"/>
        <v>8.8617946468500006E-2</v>
      </c>
      <c r="H57">
        <f t="shared" si="1"/>
        <v>0.24734493995099999</v>
      </c>
      <c r="I57">
        <f t="shared" si="1"/>
        <v>102.54348344997338</v>
      </c>
      <c r="J57">
        <f t="shared" si="1"/>
        <v>0</v>
      </c>
      <c r="K57">
        <f t="shared" si="1"/>
        <v>0</v>
      </c>
      <c r="L57">
        <f t="shared" si="1"/>
        <v>1.42070016812</v>
      </c>
      <c r="M57">
        <f t="shared" si="1"/>
        <v>0.19761784586200001</v>
      </c>
      <c r="N57">
        <f t="shared" si="1"/>
        <v>0.12564103685899999</v>
      </c>
      <c r="O57">
        <f t="shared" si="1"/>
        <v>5.0273275264492998</v>
      </c>
      <c r="P57">
        <f t="shared" si="1"/>
        <v>0</v>
      </c>
      <c r="Q57">
        <f t="shared" si="1"/>
        <v>0.11925666607180001</v>
      </c>
      <c r="R57">
        <f t="shared" si="1"/>
        <v>0</v>
      </c>
      <c r="S57">
        <f t="shared" si="1"/>
        <v>0.41857072506960002</v>
      </c>
      <c r="T57">
        <f t="shared" si="1"/>
        <v>0</v>
      </c>
      <c r="U57">
        <f t="shared" si="1"/>
        <v>0.120711009249</v>
      </c>
      <c r="V57">
        <f t="shared" si="1"/>
        <v>0.88577134853200001</v>
      </c>
      <c r="W57">
        <f t="shared" si="1"/>
        <v>0.55301816171160001</v>
      </c>
      <c r="X57">
        <f t="shared" si="1"/>
        <v>0.38779192600169998</v>
      </c>
      <c r="Y57">
        <f t="shared" si="1"/>
        <v>2983.8342583441254</v>
      </c>
      <c r="Z57">
        <f t="shared" si="1"/>
        <v>6.6602408982279</v>
      </c>
      <c r="AA57">
        <f t="shared" si="1"/>
        <v>7.1098333537677005</v>
      </c>
      <c r="AB57">
        <f t="shared" si="1"/>
        <v>13.372844690539001</v>
      </c>
      <c r="AC57">
        <f t="shared" si="1"/>
        <v>24.086890315348999</v>
      </c>
      <c r="AD57">
        <f t="shared" si="1"/>
        <v>672.26757397270705</v>
      </c>
      <c r="AE57">
        <f t="shared" si="1"/>
        <v>335.03680951504629</v>
      </c>
      <c r="AF57">
        <f t="shared" si="1"/>
        <v>18.633438302242102</v>
      </c>
      <c r="AG57">
        <f t="shared" si="1"/>
        <v>415.691368753066</v>
      </c>
      <c r="AH57">
        <f t="shared" si="1"/>
        <v>1.0541779064000001</v>
      </c>
      <c r="AI57">
        <f t="shared" si="1"/>
        <v>1462.7804713044602</v>
      </c>
      <c r="AJ57">
        <f t="shared" si="1"/>
        <v>120.06187672514</v>
      </c>
      <c r="AK57">
        <f t="shared" si="1"/>
        <v>10.018822617484002</v>
      </c>
      <c r="AL57">
        <f t="shared" si="1"/>
        <v>165.53549183188201</v>
      </c>
      <c r="AM57">
        <f t="shared" si="1"/>
        <v>58.767919587988004</v>
      </c>
      <c r="AN57">
        <f t="shared" si="1"/>
        <v>23.360564621922002</v>
      </c>
      <c r="AO57">
        <f t="shared" si="1"/>
        <v>0</v>
      </c>
      <c r="AP57">
        <f t="shared" si="1"/>
        <v>1.019985042998</v>
      </c>
      <c r="AQ57">
        <f t="shared" si="1"/>
        <v>25.027470808292403</v>
      </c>
      <c r="AR57">
        <f t="shared" si="1"/>
        <v>17.196466278571002</v>
      </c>
      <c r="AS57">
        <f t="shared" si="1"/>
        <v>0.41846195308309997</v>
      </c>
      <c r="AT57">
        <f t="shared" si="1"/>
        <v>148.49864623126214</v>
      </c>
      <c r="AU57">
        <f t="shared" si="1"/>
        <v>0.591156395344</v>
      </c>
      <c r="AV57">
        <f t="shared" si="1"/>
        <v>44.3353598285942</v>
      </c>
      <c r="AW57">
        <f t="shared" si="1"/>
        <v>5.7377454363554996</v>
      </c>
      <c r="AX57">
        <f t="shared" si="1"/>
        <v>3.9010328939250001</v>
      </c>
      <c r="AY57">
        <f t="shared" si="1"/>
        <v>0.15908000262499999</v>
      </c>
      <c r="AZ57">
        <f t="shared" si="1"/>
        <v>15.782268368155197</v>
      </c>
      <c r="BA57">
        <f t="shared" si="1"/>
        <v>8.058835664898</v>
      </c>
      <c r="BB57">
        <f t="shared" si="1"/>
        <v>95.832292242347904</v>
      </c>
      <c r="BC57">
        <f t="shared" si="1"/>
        <v>5.4302424255850008</v>
      </c>
      <c r="BD57">
        <f>SUM(D57:BC57)</f>
        <v>8003.3045738261235</v>
      </c>
    </row>
    <row r="59" spans="1:56" x14ac:dyDescent="0.25">
      <c r="E59" t="s">
        <v>22</v>
      </c>
      <c r="F59">
        <f>SUM(D4,E5,F6,G7,H8,I9,J10,K11,L12,M13,N14,O15,P16,Q17,R18,S19,T20,U21,V22,W23,X24,Y25,Z26,AA27,AB28,AC29,AD30,AE31,AF32,AG33,AH34,AI35,AJ36,AK37,AL38,AM39,AN40,AO41,AP42,AQ43,AR44,AS45,AT46,AU47,AV48,AW49,AX50,AY51,AZ52,BA53,BB54,BC55)</f>
        <v>6458.5474618992566</v>
      </c>
    </row>
    <row r="60" spans="1:56" x14ac:dyDescent="0.25">
      <c r="E60" t="s">
        <v>23</v>
      </c>
      <c r="F60">
        <v>8003.3045738261235</v>
      </c>
    </row>
    <row r="61" spans="1:56" x14ac:dyDescent="0.25">
      <c r="E61" t="s">
        <v>24</v>
      </c>
      <c r="F61">
        <f>F59/F60*100</f>
        <v>80.698509001159152</v>
      </c>
    </row>
    <row r="63" spans="1:56" x14ac:dyDescent="0.25">
      <c r="E63" s="8" t="s">
        <v>85</v>
      </c>
      <c r="I63" s="8" t="s">
        <v>86</v>
      </c>
    </row>
    <row r="64" spans="1:56" x14ac:dyDescent="0.25">
      <c r="A64" t="s">
        <v>37</v>
      </c>
      <c r="C64">
        <f>D4/D57</f>
        <v>0.84543166292899086</v>
      </c>
      <c r="D64">
        <f>C64*100</f>
        <v>84.543166292899087</v>
      </c>
      <c r="E64" s="9">
        <f>100-D64</f>
        <v>15.456833707100913</v>
      </c>
      <c r="G64">
        <f>D4/BD4</f>
        <v>0.72485085416264672</v>
      </c>
      <c r="H64">
        <f>G64*100</f>
        <v>72.485085416264667</v>
      </c>
      <c r="I64" s="9">
        <f>100-H64</f>
        <v>27.514914583735333</v>
      </c>
    </row>
    <row r="65" spans="1:9" x14ac:dyDescent="0.25">
      <c r="A65" t="s">
        <v>38</v>
      </c>
      <c r="C65">
        <f>E5/E57</f>
        <v>2.0720276665934102E-2</v>
      </c>
      <c r="D65">
        <f>C65*100</f>
        <v>2.0720276665934101</v>
      </c>
      <c r="E65" s="9">
        <f>100-D65</f>
        <v>97.927972333406586</v>
      </c>
      <c r="G65">
        <f>E5/BD5</f>
        <v>3.744993577471678E-2</v>
      </c>
      <c r="H65">
        <f>G65*100</f>
        <v>3.744993577471678</v>
      </c>
      <c r="I65" s="9">
        <f>100-H65</f>
        <v>96.255006422528325</v>
      </c>
    </row>
    <row r="66" spans="1:9" x14ac:dyDescent="0.25">
      <c r="A66" t="s">
        <v>39</v>
      </c>
      <c r="E66" s="9">
        <v>100</v>
      </c>
      <c r="H66">
        <f t="shared" ref="H66:H115" si="2">G66*100</f>
        <v>0</v>
      </c>
      <c r="I66" s="9">
        <f t="shared" ref="I66:I115" si="3">100-H66</f>
        <v>100</v>
      </c>
    </row>
    <row r="67" spans="1:9" x14ac:dyDescent="0.25">
      <c r="A67" t="s">
        <v>40</v>
      </c>
      <c r="E67" s="9">
        <v>100</v>
      </c>
      <c r="H67">
        <f t="shared" si="2"/>
        <v>0</v>
      </c>
      <c r="I67" s="9">
        <f t="shared" si="3"/>
        <v>100</v>
      </c>
    </row>
    <row r="68" spans="1:9" x14ac:dyDescent="0.25">
      <c r="A68" t="s">
        <v>41</v>
      </c>
      <c r="E68" s="9">
        <v>100</v>
      </c>
      <c r="H68">
        <f t="shared" si="2"/>
        <v>0</v>
      </c>
      <c r="I68" s="9">
        <f t="shared" si="3"/>
        <v>100</v>
      </c>
    </row>
    <row r="69" spans="1:9" x14ac:dyDescent="0.25">
      <c r="A69" t="s">
        <v>42</v>
      </c>
      <c r="C69">
        <f>I9/I57</f>
        <v>0.92620663541742443</v>
      </c>
      <c r="D69">
        <f>C69*100</f>
        <v>92.620663541742445</v>
      </c>
      <c r="E69" s="9">
        <f>100-D69</f>
        <v>7.3793364582575549</v>
      </c>
      <c r="G69">
        <f>I9/BD9</f>
        <v>0.91932610454892316</v>
      </c>
      <c r="H69">
        <f t="shared" si="2"/>
        <v>91.932610454892313</v>
      </c>
      <c r="I69" s="9">
        <f t="shared" si="3"/>
        <v>8.0673895451076874</v>
      </c>
    </row>
    <row r="70" spans="1:9" x14ac:dyDescent="0.25">
      <c r="A70" t="s">
        <v>43</v>
      </c>
      <c r="E70" s="9">
        <v>100</v>
      </c>
      <c r="H70">
        <f t="shared" si="2"/>
        <v>0</v>
      </c>
      <c r="I70" s="9">
        <f t="shared" si="3"/>
        <v>100</v>
      </c>
    </row>
    <row r="71" spans="1:9" x14ac:dyDescent="0.25">
      <c r="A71" t="s">
        <v>44</v>
      </c>
      <c r="E71" s="9">
        <v>100</v>
      </c>
      <c r="H71">
        <f t="shared" si="2"/>
        <v>0</v>
      </c>
      <c r="I71" s="9">
        <f t="shared" si="3"/>
        <v>100</v>
      </c>
    </row>
    <row r="72" spans="1:9" x14ac:dyDescent="0.25">
      <c r="A72" t="s">
        <v>45</v>
      </c>
      <c r="E72" s="9">
        <v>100</v>
      </c>
      <c r="H72">
        <f t="shared" si="2"/>
        <v>0</v>
      </c>
      <c r="I72" s="9">
        <f t="shared" si="3"/>
        <v>100</v>
      </c>
    </row>
    <row r="73" spans="1:9" x14ac:dyDescent="0.25">
      <c r="A73" t="s">
        <v>46</v>
      </c>
      <c r="E73" s="9">
        <v>100</v>
      </c>
      <c r="H73">
        <f t="shared" si="2"/>
        <v>0</v>
      </c>
      <c r="I73" s="9">
        <f t="shared" si="3"/>
        <v>100</v>
      </c>
    </row>
    <row r="74" spans="1:9" x14ac:dyDescent="0.25">
      <c r="A74" t="s">
        <v>47</v>
      </c>
      <c r="E74" s="9">
        <v>100</v>
      </c>
      <c r="G74">
        <f>N14/BD14</f>
        <v>4.9123293888467742E-2</v>
      </c>
      <c r="H74">
        <f t="shared" si="2"/>
        <v>4.9123293888467741</v>
      </c>
      <c r="I74" s="9">
        <f t="shared" si="3"/>
        <v>95.087670611153229</v>
      </c>
    </row>
    <row r="75" spans="1:9" x14ac:dyDescent="0.25">
      <c r="A75" t="s">
        <v>48</v>
      </c>
      <c r="C75">
        <f>O15/O57</f>
        <v>0.23038868988073294</v>
      </c>
      <c r="D75">
        <f>C75*100</f>
        <v>23.038868988073293</v>
      </c>
      <c r="E75" s="9">
        <f>100-D75</f>
        <v>76.96113101192671</v>
      </c>
      <c r="G75">
        <f>O15/BD15</f>
        <v>0.63486084953731536</v>
      </c>
      <c r="H75">
        <f t="shared" si="2"/>
        <v>63.486084953731535</v>
      </c>
      <c r="I75" s="9">
        <f t="shared" si="3"/>
        <v>36.513915046268465</v>
      </c>
    </row>
    <row r="76" spans="1:9" x14ac:dyDescent="0.25">
      <c r="A76" t="s">
        <v>49</v>
      </c>
      <c r="E76" s="9">
        <v>100</v>
      </c>
      <c r="H76">
        <f t="shared" si="2"/>
        <v>0</v>
      </c>
      <c r="I76" s="9">
        <f t="shared" si="3"/>
        <v>100</v>
      </c>
    </row>
    <row r="77" spans="1:9" x14ac:dyDescent="0.25">
      <c r="A77" t="s">
        <v>50</v>
      </c>
      <c r="E77" s="9">
        <v>100</v>
      </c>
      <c r="H77">
        <f t="shared" si="2"/>
        <v>0</v>
      </c>
      <c r="I77" s="9">
        <f t="shared" si="3"/>
        <v>100</v>
      </c>
    </row>
    <row r="78" spans="1:9" x14ac:dyDescent="0.25">
      <c r="A78" t="s">
        <v>51</v>
      </c>
      <c r="E78" s="9">
        <v>100</v>
      </c>
      <c r="H78">
        <f t="shared" si="2"/>
        <v>0</v>
      </c>
      <c r="I78" s="9">
        <f t="shared" si="3"/>
        <v>100</v>
      </c>
    </row>
    <row r="79" spans="1:9" x14ac:dyDescent="0.25">
      <c r="A79" t="s">
        <v>52</v>
      </c>
      <c r="E79" s="9">
        <v>100</v>
      </c>
      <c r="H79">
        <f t="shared" si="2"/>
        <v>0</v>
      </c>
      <c r="I79" s="9">
        <f t="shared" si="3"/>
        <v>100</v>
      </c>
    </row>
    <row r="80" spans="1:9" x14ac:dyDescent="0.25">
      <c r="A80" t="s">
        <v>53</v>
      </c>
      <c r="E80" s="9">
        <v>100</v>
      </c>
      <c r="H80">
        <f t="shared" si="2"/>
        <v>0</v>
      </c>
      <c r="I80" s="9">
        <f t="shared" si="3"/>
        <v>100</v>
      </c>
    </row>
    <row r="81" spans="1:9" x14ac:dyDescent="0.25">
      <c r="A81" t="s">
        <v>54</v>
      </c>
      <c r="E81" s="9">
        <v>100</v>
      </c>
      <c r="H81">
        <f t="shared" si="2"/>
        <v>0</v>
      </c>
      <c r="I81" s="9">
        <f t="shared" si="3"/>
        <v>100</v>
      </c>
    </row>
    <row r="82" spans="1:9" x14ac:dyDescent="0.25">
      <c r="A82" t="s">
        <v>55</v>
      </c>
      <c r="E82" s="9">
        <v>100</v>
      </c>
      <c r="H82">
        <f t="shared" si="2"/>
        <v>0</v>
      </c>
      <c r="I82" s="9">
        <f t="shared" si="3"/>
        <v>100</v>
      </c>
    </row>
    <row r="83" spans="1:9" x14ac:dyDescent="0.25">
      <c r="A83" t="s">
        <v>56</v>
      </c>
      <c r="C83">
        <f>W23/W57</f>
        <v>0.17147164019732938</v>
      </c>
      <c r="D83">
        <f>C83*100</f>
        <v>17.147164019732937</v>
      </c>
      <c r="E83" s="9">
        <f>100-D83</f>
        <v>82.852835980267059</v>
      </c>
      <c r="G83">
        <f>W23/BD23</f>
        <v>1</v>
      </c>
      <c r="H83">
        <f t="shared" si="2"/>
        <v>100</v>
      </c>
      <c r="I83" s="9">
        <f t="shared" si="3"/>
        <v>0</v>
      </c>
    </row>
    <row r="84" spans="1:9" x14ac:dyDescent="0.25">
      <c r="A84" t="s">
        <v>57</v>
      </c>
      <c r="C84">
        <f>X24/X57</f>
        <v>1</v>
      </c>
      <c r="D84">
        <v>100</v>
      </c>
      <c r="E84" s="9">
        <v>0</v>
      </c>
      <c r="G84">
        <f>X24/BD24</f>
        <v>1</v>
      </c>
      <c r="H84">
        <f t="shared" si="2"/>
        <v>100</v>
      </c>
      <c r="I84" s="9">
        <f t="shared" si="3"/>
        <v>0</v>
      </c>
    </row>
    <row r="85" spans="1:9" x14ac:dyDescent="0.25">
      <c r="A85" t="s">
        <v>58</v>
      </c>
      <c r="C85">
        <f>Y25/Y57</f>
        <v>0.9260709849215627</v>
      </c>
      <c r="D85">
        <f>C85*100</f>
        <v>92.607098492156268</v>
      </c>
      <c r="E85" s="9">
        <f>100-D85</f>
        <v>7.3929015078437317</v>
      </c>
      <c r="G85">
        <f>Y25/BD25</f>
        <v>0.89086594179523038</v>
      </c>
      <c r="H85">
        <f t="shared" si="2"/>
        <v>89.086594179523033</v>
      </c>
      <c r="I85" s="9">
        <f t="shared" si="3"/>
        <v>10.913405820476967</v>
      </c>
    </row>
    <row r="86" spans="1:9" x14ac:dyDescent="0.25">
      <c r="A86" t="s">
        <v>59</v>
      </c>
      <c r="C86">
        <f>Z26/Z57</f>
        <v>0.17439213657652239</v>
      </c>
      <c r="D86">
        <f>C86*100</f>
        <v>17.439213657652239</v>
      </c>
      <c r="E86" s="9">
        <f>100-D86</f>
        <v>82.560786342347768</v>
      </c>
      <c r="G86">
        <f>Z26/BD26</f>
        <v>0.36942762044330779</v>
      </c>
      <c r="H86">
        <f t="shared" si="2"/>
        <v>36.942762044330777</v>
      </c>
      <c r="I86" s="9">
        <f t="shared" si="3"/>
        <v>63.057237955669223</v>
      </c>
    </row>
    <row r="87" spans="1:9" x14ac:dyDescent="0.25">
      <c r="A87" t="s">
        <v>60</v>
      </c>
      <c r="E87" s="9">
        <v>100</v>
      </c>
      <c r="G87">
        <f>AA27/BD27</f>
        <v>0</v>
      </c>
      <c r="H87">
        <f t="shared" si="2"/>
        <v>0</v>
      </c>
      <c r="I87" s="9">
        <f t="shared" si="3"/>
        <v>100</v>
      </c>
    </row>
    <row r="88" spans="1:9" x14ac:dyDescent="0.25">
      <c r="A88" t="s">
        <v>61</v>
      </c>
      <c r="E88" s="9">
        <v>100</v>
      </c>
      <c r="G88">
        <v>0</v>
      </c>
      <c r="H88">
        <f t="shared" si="2"/>
        <v>0</v>
      </c>
      <c r="I88" s="9">
        <f t="shared" si="3"/>
        <v>100</v>
      </c>
    </row>
    <row r="89" spans="1:9" x14ac:dyDescent="0.25">
      <c r="A89" t="s">
        <v>62</v>
      </c>
      <c r="C89">
        <f>AC29/AC57</f>
        <v>2.3147133836853764E-2</v>
      </c>
      <c r="D89">
        <f t="shared" ref="D89:D100" si="4">C89*100</f>
        <v>2.3147133836853762</v>
      </c>
      <c r="E89" s="9">
        <f t="shared" ref="E89:E100" si="5">100-D89</f>
        <v>97.685286616314627</v>
      </c>
      <c r="G89">
        <f>AC29/BD29</f>
        <v>0.12155517323190862</v>
      </c>
      <c r="H89">
        <f t="shared" si="2"/>
        <v>12.155517323190862</v>
      </c>
      <c r="I89" s="9">
        <f t="shared" si="3"/>
        <v>87.844482676809136</v>
      </c>
    </row>
    <row r="90" spans="1:9" x14ac:dyDescent="0.25">
      <c r="A90" t="s">
        <v>63</v>
      </c>
      <c r="C90">
        <f>AD30/AD57</f>
        <v>0.98987862238766366</v>
      </c>
      <c r="D90">
        <f t="shared" si="4"/>
        <v>98.987862238766368</v>
      </c>
      <c r="E90" s="9">
        <f t="shared" si="5"/>
        <v>1.0121377612336317</v>
      </c>
      <c r="G90">
        <f>AD30/BD30</f>
        <v>0.92307109739065418</v>
      </c>
      <c r="H90">
        <f t="shared" si="2"/>
        <v>92.307109739065424</v>
      </c>
      <c r="I90" s="9">
        <f t="shared" si="3"/>
        <v>7.6928902609345755</v>
      </c>
    </row>
    <row r="91" spans="1:9" x14ac:dyDescent="0.25">
      <c r="A91" t="s">
        <v>64</v>
      </c>
      <c r="C91">
        <f>AE31/AE57</f>
        <v>0.4790501331196666</v>
      </c>
      <c r="D91">
        <f t="shared" si="4"/>
        <v>47.905013311966663</v>
      </c>
      <c r="E91" s="9">
        <f t="shared" si="5"/>
        <v>52.094986688033337</v>
      </c>
      <c r="G91">
        <f>AE31/BD31</f>
        <v>0.63566117859328231</v>
      </c>
      <c r="H91">
        <f t="shared" si="2"/>
        <v>63.56611785932823</v>
      </c>
      <c r="I91" s="9">
        <f t="shared" si="3"/>
        <v>36.43388214067177</v>
      </c>
    </row>
    <row r="92" spans="1:9" x14ac:dyDescent="0.25">
      <c r="A92" t="s">
        <v>65</v>
      </c>
      <c r="C92">
        <f>AF32/AF57</f>
        <v>4.1449731989670717E-2</v>
      </c>
      <c r="D92">
        <f t="shared" si="4"/>
        <v>4.1449731989670715</v>
      </c>
      <c r="E92" s="9">
        <f t="shared" si="5"/>
        <v>95.855026801032935</v>
      </c>
      <c r="G92">
        <f>AF32/BD32</f>
        <v>0.83435477636013444</v>
      </c>
      <c r="H92">
        <f t="shared" si="2"/>
        <v>83.435477636013445</v>
      </c>
      <c r="I92" s="9">
        <f t="shared" si="3"/>
        <v>16.564522363986555</v>
      </c>
    </row>
    <row r="93" spans="1:9" x14ac:dyDescent="0.25">
      <c r="A93" t="s">
        <v>102</v>
      </c>
      <c r="C93">
        <f>AG33/AG57</f>
        <v>0.90926426060580123</v>
      </c>
      <c r="D93">
        <f t="shared" si="4"/>
        <v>90.926426060580127</v>
      </c>
      <c r="E93" s="9">
        <f t="shared" si="5"/>
        <v>9.0735739394198731</v>
      </c>
      <c r="G93">
        <f>AG33/BD33</f>
        <v>0.99691774610500838</v>
      </c>
      <c r="H93">
        <f t="shared" si="2"/>
        <v>99.691774610500843</v>
      </c>
      <c r="I93" s="9">
        <f t="shared" si="3"/>
        <v>0.30822538949915668</v>
      </c>
    </row>
    <row r="94" spans="1:9" x14ac:dyDescent="0.25">
      <c r="A94" t="s">
        <v>103</v>
      </c>
      <c r="C94">
        <f>AH34/AH57</f>
        <v>1</v>
      </c>
      <c r="D94">
        <f t="shared" si="4"/>
        <v>100</v>
      </c>
      <c r="E94" s="9">
        <f t="shared" si="5"/>
        <v>0</v>
      </c>
      <c r="G94">
        <f>AH34/BD34</f>
        <v>6.2032429240257786E-2</v>
      </c>
      <c r="H94">
        <f t="shared" si="2"/>
        <v>6.2032429240257789</v>
      </c>
      <c r="I94" s="9">
        <f t="shared" si="3"/>
        <v>93.796757075974227</v>
      </c>
    </row>
    <row r="95" spans="1:9" x14ac:dyDescent="0.25">
      <c r="A95" t="s">
        <v>104</v>
      </c>
      <c r="C95">
        <f>AI35/AI57</f>
        <v>0.68964594175566607</v>
      </c>
      <c r="D95">
        <f t="shared" si="4"/>
        <v>68.964594175566603</v>
      </c>
      <c r="E95" s="9">
        <f t="shared" si="5"/>
        <v>31.035405824433397</v>
      </c>
      <c r="G95">
        <f>AI35/BD35</f>
        <v>0.94476586634766579</v>
      </c>
      <c r="H95">
        <f t="shared" si="2"/>
        <v>94.476586634766576</v>
      </c>
      <c r="I95" s="9">
        <f t="shared" si="3"/>
        <v>5.5234133652334236</v>
      </c>
    </row>
    <row r="96" spans="1:9" x14ac:dyDescent="0.25">
      <c r="A96" t="s">
        <v>105</v>
      </c>
      <c r="C96">
        <f>AJ36/AJ57</f>
        <v>1</v>
      </c>
      <c r="D96">
        <f t="shared" si="4"/>
        <v>100</v>
      </c>
      <c r="E96" s="9">
        <f t="shared" si="5"/>
        <v>0</v>
      </c>
      <c r="G96">
        <f>AJ36/BD36</f>
        <v>0.24409395444934293</v>
      </c>
      <c r="H96">
        <f t="shared" si="2"/>
        <v>24.409395444934294</v>
      </c>
      <c r="I96" s="9">
        <f t="shared" si="3"/>
        <v>75.59060455506571</v>
      </c>
    </row>
    <row r="97" spans="1:9" x14ac:dyDescent="0.25">
      <c r="A97" t="s">
        <v>66</v>
      </c>
      <c r="C97">
        <f>AK37/AK57</f>
        <v>0.35003804038879127</v>
      </c>
      <c r="D97">
        <f t="shared" si="4"/>
        <v>35.003804038879125</v>
      </c>
      <c r="E97" s="9">
        <f t="shared" si="5"/>
        <v>64.996195961120875</v>
      </c>
      <c r="G97">
        <f>AK37/BD37</f>
        <v>0.9393891600656743</v>
      </c>
      <c r="H97">
        <f t="shared" si="2"/>
        <v>93.938916006567425</v>
      </c>
      <c r="I97" s="9">
        <f t="shared" si="3"/>
        <v>6.0610839934325753</v>
      </c>
    </row>
    <row r="98" spans="1:9" x14ac:dyDescent="0.25">
      <c r="A98" t="s">
        <v>67</v>
      </c>
      <c r="C98">
        <f>AL38/AL57</f>
        <v>0.51069631629578405</v>
      </c>
      <c r="D98">
        <f t="shared" si="4"/>
        <v>51.069631629578403</v>
      </c>
      <c r="E98" s="9">
        <f t="shared" si="5"/>
        <v>48.930368370421597</v>
      </c>
      <c r="G98">
        <f>AL38/BD38</f>
        <v>0.77777594237201786</v>
      </c>
      <c r="H98">
        <f t="shared" si="2"/>
        <v>77.777594237201782</v>
      </c>
      <c r="I98" s="9">
        <f t="shared" si="3"/>
        <v>22.222405762798218</v>
      </c>
    </row>
    <row r="99" spans="1:9" x14ac:dyDescent="0.25">
      <c r="A99" t="s">
        <v>68</v>
      </c>
      <c r="C99">
        <f>AM39/AM57</f>
        <v>0.9176436825891271</v>
      </c>
      <c r="D99">
        <f t="shared" si="4"/>
        <v>91.764368258912711</v>
      </c>
      <c r="E99" s="9">
        <f t="shared" si="5"/>
        <v>8.235631741087289</v>
      </c>
      <c r="G99">
        <f>AM39/BD39</f>
        <v>0.46482148347011576</v>
      </c>
      <c r="H99">
        <f t="shared" si="2"/>
        <v>46.482148347011574</v>
      </c>
      <c r="I99" s="9">
        <f t="shared" si="3"/>
        <v>53.517851652988426</v>
      </c>
    </row>
    <row r="100" spans="1:9" x14ac:dyDescent="0.25">
      <c r="A100" t="s">
        <v>69</v>
      </c>
      <c r="C100">
        <f>AN40/AN57</f>
        <v>0.88099618226782073</v>
      </c>
      <c r="D100">
        <f t="shared" si="4"/>
        <v>88.09961822678207</v>
      </c>
      <c r="E100" s="9">
        <f t="shared" si="5"/>
        <v>11.90038177321793</v>
      </c>
      <c r="G100">
        <f>AN40/BD40</f>
        <v>0.67628263928053278</v>
      </c>
      <c r="H100">
        <f t="shared" si="2"/>
        <v>67.628263928053272</v>
      </c>
      <c r="I100" s="9">
        <f t="shared" si="3"/>
        <v>32.371736071946728</v>
      </c>
    </row>
    <row r="101" spans="1:9" x14ac:dyDescent="0.25">
      <c r="A101" t="s">
        <v>70</v>
      </c>
      <c r="E101" s="9">
        <v>100</v>
      </c>
      <c r="G101">
        <v>0</v>
      </c>
      <c r="H101">
        <f t="shared" si="2"/>
        <v>0</v>
      </c>
      <c r="I101" s="9">
        <f t="shared" si="3"/>
        <v>100</v>
      </c>
    </row>
    <row r="102" spans="1:9" x14ac:dyDescent="0.25">
      <c r="A102" t="s">
        <v>71</v>
      </c>
      <c r="E102" s="9">
        <v>100</v>
      </c>
      <c r="G102">
        <v>0</v>
      </c>
      <c r="H102">
        <f t="shared" si="2"/>
        <v>0</v>
      </c>
      <c r="I102" s="9">
        <f t="shared" si="3"/>
        <v>100</v>
      </c>
    </row>
    <row r="103" spans="1:9" x14ac:dyDescent="0.25">
      <c r="A103" t="s">
        <v>72</v>
      </c>
      <c r="C103">
        <f>AQ43/AQ57</f>
        <v>0.63942501650263572</v>
      </c>
      <c r="D103">
        <f>C103*100</f>
        <v>63.942501650263573</v>
      </c>
      <c r="E103" s="9">
        <f>100-D103</f>
        <v>36.057498349736427</v>
      </c>
      <c r="G103">
        <f>AQ43/BD43</f>
        <v>0.41822706922214392</v>
      </c>
      <c r="H103">
        <f t="shared" si="2"/>
        <v>41.822706922214394</v>
      </c>
      <c r="I103" s="9">
        <f t="shared" si="3"/>
        <v>58.177293077785606</v>
      </c>
    </row>
    <row r="104" spans="1:9" x14ac:dyDescent="0.25">
      <c r="A104" t="s">
        <v>73</v>
      </c>
      <c r="E104" s="9">
        <v>100</v>
      </c>
      <c r="G104">
        <v>0</v>
      </c>
      <c r="H104">
        <f t="shared" si="2"/>
        <v>0</v>
      </c>
      <c r="I104" s="9">
        <f t="shared" si="3"/>
        <v>100</v>
      </c>
    </row>
    <row r="105" spans="1:9" x14ac:dyDescent="0.25">
      <c r="A105" t="s">
        <v>74</v>
      </c>
      <c r="C105">
        <f>AS45/AS57</f>
        <v>0.31534618310280349</v>
      </c>
      <c r="D105">
        <f>C105*100</f>
        <v>31.534618310280351</v>
      </c>
      <c r="E105" s="9">
        <f>100-D105</f>
        <v>68.465381689719649</v>
      </c>
      <c r="G105">
        <f>AS45/BD46</f>
        <v>7.5665122974781062E-4</v>
      </c>
      <c r="H105">
        <f t="shared" si="2"/>
        <v>7.5665122974781063E-2</v>
      </c>
      <c r="I105" s="9">
        <f t="shared" si="3"/>
        <v>99.924334877025217</v>
      </c>
    </row>
    <row r="106" spans="1:9" x14ac:dyDescent="0.25">
      <c r="A106" t="s">
        <v>75</v>
      </c>
      <c r="C106">
        <f>AT46/AT57</f>
        <v>0.8913278626152904</v>
      </c>
      <c r="D106">
        <f>C106*100</f>
        <v>89.132786261529034</v>
      </c>
      <c r="E106" s="9">
        <f>100-D106</f>
        <v>10.867213738470966</v>
      </c>
      <c r="G106">
        <f>AT46/BD46</f>
        <v>0.75894824831403485</v>
      </c>
      <c r="H106">
        <f t="shared" si="2"/>
        <v>75.894824831403483</v>
      </c>
      <c r="I106" s="9">
        <f t="shared" si="3"/>
        <v>24.105175168596517</v>
      </c>
    </row>
    <row r="107" spans="1:9" x14ac:dyDescent="0.25">
      <c r="A107" t="s">
        <v>76</v>
      </c>
      <c r="E107" s="9">
        <v>100</v>
      </c>
      <c r="G107">
        <f>0</f>
        <v>0</v>
      </c>
      <c r="H107">
        <f t="shared" si="2"/>
        <v>0</v>
      </c>
      <c r="I107" s="9">
        <f t="shared" si="3"/>
        <v>100</v>
      </c>
    </row>
    <row r="108" spans="1:9" x14ac:dyDescent="0.25">
      <c r="A108" t="s">
        <v>77</v>
      </c>
      <c r="C108">
        <f>AV48/AV57</f>
        <v>0.57771150130445093</v>
      </c>
      <c r="D108">
        <f>C108*100</f>
        <v>57.771150130445093</v>
      </c>
      <c r="E108" s="9">
        <f>100-D108</f>
        <v>42.228849869554907</v>
      </c>
      <c r="G108">
        <f>AV48/BD48</f>
        <v>1</v>
      </c>
      <c r="H108">
        <f t="shared" si="2"/>
        <v>100</v>
      </c>
      <c r="I108" s="9">
        <f t="shared" si="3"/>
        <v>0</v>
      </c>
    </row>
    <row r="109" spans="1:9" x14ac:dyDescent="0.25">
      <c r="A109" t="s">
        <v>78</v>
      </c>
      <c r="E109" s="9">
        <v>100</v>
      </c>
      <c r="G109">
        <v>0</v>
      </c>
      <c r="H109">
        <f t="shared" si="2"/>
        <v>0</v>
      </c>
      <c r="I109" s="9">
        <f t="shared" si="3"/>
        <v>100</v>
      </c>
    </row>
    <row r="110" spans="1:9" x14ac:dyDescent="0.25">
      <c r="A110" t="s">
        <v>79</v>
      </c>
      <c r="C110">
        <f>AX50/AX57</f>
        <v>0.11706445663484831</v>
      </c>
      <c r="D110">
        <f>C110*100</f>
        <v>11.70644566348483</v>
      </c>
      <c r="E110" s="9">
        <f>100-D110</f>
        <v>88.293554336515172</v>
      </c>
      <c r="G110">
        <f>AX50/BD50</f>
        <v>1</v>
      </c>
      <c r="H110">
        <f t="shared" si="2"/>
        <v>100</v>
      </c>
      <c r="I110" s="9">
        <f t="shared" si="3"/>
        <v>0</v>
      </c>
    </row>
    <row r="111" spans="1:9" x14ac:dyDescent="0.25">
      <c r="A111" t="s">
        <v>80</v>
      </c>
      <c r="C111">
        <f>AY51/AY57</f>
        <v>1</v>
      </c>
      <c r="D111">
        <f>C111*100</f>
        <v>100</v>
      </c>
      <c r="E111" s="9">
        <f>100-D111</f>
        <v>0</v>
      </c>
      <c r="G111">
        <f>AY51/BD51</f>
        <v>0.12508651755097688</v>
      </c>
      <c r="H111">
        <f t="shared" si="2"/>
        <v>12.508651755097688</v>
      </c>
      <c r="I111" s="9">
        <f t="shared" si="3"/>
        <v>87.491348244902312</v>
      </c>
    </row>
    <row r="112" spans="1:9" x14ac:dyDescent="0.25">
      <c r="A112" t="s">
        <v>81</v>
      </c>
      <c r="C112">
        <f>AZ52/AZ57</f>
        <v>0.41651273752624596</v>
      </c>
      <c r="D112">
        <f>C112*100</f>
        <v>41.651273752624597</v>
      </c>
      <c r="E112" s="9">
        <f>100-D112</f>
        <v>58.348726247375403</v>
      </c>
      <c r="G112">
        <f>AZ52/BD52</f>
        <v>0.40959898087902347</v>
      </c>
      <c r="H112">
        <f t="shared" si="2"/>
        <v>40.959898087902346</v>
      </c>
      <c r="I112" s="9">
        <f t="shared" si="3"/>
        <v>59.040101912097654</v>
      </c>
    </row>
    <row r="113" spans="1:9" x14ac:dyDescent="0.25">
      <c r="A113" t="s">
        <v>82</v>
      </c>
      <c r="C113">
        <f>BA53/BA57</f>
        <v>0.86009652447984608</v>
      </c>
      <c r="D113">
        <f>C113*100</f>
        <v>86.009652447984607</v>
      </c>
      <c r="E113" s="9">
        <f>100-D113</f>
        <v>13.990347552015393</v>
      </c>
      <c r="G113">
        <f>BA53/BD53</f>
        <v>0.52535916462163335</v>
      </c>
      <c r="H113">
        <f t="shared" si="2"/>
        <v>52.535916462163335</v>
      </c>
      <c r="I113" s="9">
        <f t="shared" si="3"/>
        <v>47.464083537836665</v>
      </c>
    </row>
    <row r="114" spans="1:9" x14ac:dyDescent="0.25">
      <c r="A114" t="s">
        <v>83</v>
      </c>
      <c r="C114">
        <f>BB54/BB57</f>
        <v>0.75189936704206306</v>
      </c>
      <c r="D114">
        <f>C114*100</f>
        <v>75.189936704206303</v>
      </c>
      <c r="E114" s="9">
        <f>100-D114</f>
        <v>24.810063295793697</v>
      </c>
      <c r="G114">
        <f>BB54/BD54</f>
        <v>0.70468331363587666</v>
      </c>
      <c r="H114">
        <f t="shared" si="2"/>
        <v>70.468331363587666</v>
      </c>
      <c r="I114" s="9">
        <f t="shared" si="3"/>
        <v>29.531668636412334</v>
      </c>
    </row>
    <row r="115" spans="1:9" x14ac:dyDescent="0.25">
      <c r="A115" t="s">
        <v>84</v>
      </c>
      <c r="C115">
        <v>0</v>
      </c>
      <c r="D115">
        <v>0</v>
      </c>
      <c r="E115" s="9">
        <v>100</v>
      </c>
      <c r="G115">
        <v>0</v>
      </c>
      <c r="H115">
        <f t="shared" si="2"/>
        <v>0</v>
      </c>
      <c r="I115" s="9">
        <f t="shared" si="3"/>
        <v>100</v>
      </c>
    </row>
    <row r="123" spans="1:9" x14ac:dyDescent="0.25">
      <c r="A123" t="s">
        <v>27</v>
      </c>
      <c r="C123">
        <f>SUM(D4,E5,F6,G7,H8,I9,J10,K11,L12,M13,N14,O15,P16,Q17,R18,S19,T20,U21,V22,W23,X24,Y25,Z26,AA27,AB28,AC29,AD30,AE31,AF32,AG33,AH34,AI35,AJ36,AK37,AL38,AM39,AN40,AO41,AP42,AQ43,AR44,AS45,AT46,AU47,AV48,AW49,AX50,AY51,AZ52,BA53,BB54,BC55)</f>
        <v>6458.5474618992566</v>
      </c>
    </row>
    <row r="125" spans="1:9" x14ac:dyDescent="0.25">
      <c r="A125" t="s">
        <v>28</v>
      </c>
      <c r="C125">
        <f>(BD4*D57)+(BD5*E57)+(BD6*F57)+(BD7*G57)+(BD8*H57)+(BD9*I57)+(BD10*J57)+(BD11*K57)+(BD12*L57)+(BD13*M57)+(BD14*N57)+(BD15*O57)+(BD16*P57)+(BD17*Q57)+(BD18*R57)+(BD19*S57)+(BD20*T57)+(BD21*U57)+(BD22*V57)+(BD23*W57)+(BD24*X57)+(BD25*Y57)+(BD26*Z57)+(BD27*AA57)+(BD28*AB57)+(BD29*AC57)+(BD30*AD57)+(BD31*AE57)+(BD32*AF57)+(BD33*AG57)+(BD34*AH57)+(BD35*AI57)+(BD36*AJ57)+(BD37*AK57)+(BD38*AL57)+(BD39*AM57)+(BD40*AN57)+(BD41*AO57)+(BD42*AP57)+(BD43*AQ57)+(BD44*AR57)+(BD45*AS57)+(BD46*AT57)+(BD47*AU57)+(BD48*AV57)+(BD49*AW57)+(BD50*AX57)+(BD51*AY57)+(BD52*AZ57)+(BD53*BA57)+(BD54*BB57)+(BD55*BC57)</f>
        <v>12830826.677020645</v>
      </c>
    </row>
    <row r="129" spans="1:9" x14ac:dyDescent="0.25">
      <c r="C129">
        <f>8003*6459</f>
        <v>51691377</v>
      </c>
      <c r="D129">
        <f>C129-C125</f>
        <v>38860550.322979353</v>
      </c>
    </row>
    <row r="130" spans="1:9" x14ac:dyDescent="0.25">
      <c r="E130">
        <f>D129/D131</f>
        <v>0.75874049606871852</v>
      </c>
    </row>
    <row r="131" spans="1:9" x14ac:dyDescent="0.25">
      <c r="C131">
        <f>8003*8003</f>
        <v>64048009</v>
      </c>
      <c r="D131">
        <f>C131-C125</f>
        <v>51217182.322979353</v>
      </c>
    </row>
    <row r="135" spans="1:9" x14ac:dyDescent="0.25">
      <c r="A135" t="s">
        <v>29</v>
      </c>
      <c r="B135">
        <v>8003.3045738261235</v>
      </c>
    </row>
    <row r="136" spans="1:9" x14ac:dyDescent="0.25">
      <c r="A136" t="s">
        <v>30</v>
      </c>
      <c r="B136">
        <v>6458.5474618992566</v>
      </c>
      <c r="E136">
        <f>B135*B136</f>
        <v>51689722.44209142</v>
      </c>
      <c r="F136">
        <f>E136-B137</f>
        <v>38858895.765070774</v>
      </c>
      <c r="H136">
        <f>F136/F137</f>
        <v>0.7586370649660259</v>
      </c>
      <c r="I136">
        <f>H136*100</f>
        <v>75.863706496602589</v>
      </c>
    </row>
    <row r="137" spans="1:9" x14ac:dyDescent="0.25">
      <c r="A137" t="s">
        <v>31</v>
      </c>
      <c r="B137">
        <v>12830826.677020645</v>
      </c>
      <c r="E137">
        <f>8003.3*8003.3</f>
        <v>64052810.890000001</v>
      </c>
      <c r="F137">
        <f>E137-B137</f>
        <v>51221984.212979354</v>
      </c>
    </row>
    <row r="139" spans="1:9" x14ac:dyDescent="0.25">
      <c r="A139" t="s">
        <v>36</v>
      </c>
      <c r="B139">
        <f>I136</f>
        <v>75.863706496602589</v>
      </c>
    </row>
  </sheetData>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BA133"/>
  <sheetViews>
    <sheetView topLeftCell="A40" zoomScale="95" zoomScaleNormal="95" workbookViewId="0">
      <selection activeCell="F58" sqref="F58"/>
    </sheetView>
  </sheetViews>
  <sheetFormatPr defaultRowHeight="15" x14ac:dyDescent="0.25"/>
  <cols>
    <col min="1" max="1" width="16.5703125" customWidth="1"/>
    <col min="2" max="4" width="8.85546875" customWidth="1"/>
    <col min="5" max="5" width="17.140625" customWidth="1"/>
    <col min="6" max="7" width="8.85546875" customWidth="1"/>
    <col min="56" max="56" width="21.140625" customWidth="1"/>
  </cols>
  <sheetData>
    <row r="3" spans="1:53" ht="14.45" x14ac:dyDescent="0.3">
      <c r="D3" t="s">
        <v>37</v>
      </c>
      <c r="E3" t="s">
        <v>38</v>
      </c>
      <c r="F3" t="s">
        <v>39</v>
      </c>
      <c r="G3" t="s">
        <v>40</v>
      </c>
      <c r="H3" t="s">
        <v>41</v>
      </c>
      <c r="I3" t="s">
        <v>42</v>
      </c>
      <c r="J3" t="s">
        <v>43</v>
      </c>
      <c r="K3" t="s">
        <v>44</v>
      </c>
      <c r="L3" t="s">
        <v>45</v>
      </c>
      <c r="M3" t="s">
        <v>46</v>
      </c>
      <c r="N3" t="s">
        <v>47</v>
      </c>
      <c r="O3" t="s">
        <v>48</v>
      </c>
      <c r="P3" t="s">
        <v>49</v>
      </c>
      <c r="Q3" t="s">
        <v>50</v>
      </c>
      <c r="R3" t="s">
        <v>51</v>
      </c>
      <c r="S3" t="s">
        <v>52</v>
      </c>
      <c r="T3" t="s">
        <v>53</v>
      </c>
      <c r="U3" t="s">
        <v>54</v>
      </c>
      <c r="V3" t="s">
        <v>55</v>
      </c>
      <c r="W3" t="s">
        <v>56</v>
      </c>
      <c r="X3" t="s">
        <v>57</v>
      </c>
      <c r="Y3" t="s">
        <v>58</v>
      </c>
      <c r="Z3" t="s">
        <v>59</v>
      </c>
      <c r="AA3" t="s">
        <v>60</v>
      </c>
      <c r="AB3" t="s">
        <v>61</v>
      </c>
      <c r="AC3" t="s">
        <v>62</v>
      </c>
      <c r="AD3" t="s">
        <v>63</v>
      </c>
      <c r="AE3" t="s">
        <v>64</v>
      </c>
      <c r="AF3" t="s">
        <v>65</v>
      </c>
      <c r="AG3" t="s">
        <v>13</v>
      </c>
      <c r="AH3" t="s">
        <v>66</v>
      </c>
      <c r="AI3" t="s">
        <v>67</v>
      </c>
      <c r="AJ3" t="s">
        <v>68</v>
      </c>
      <c r="AK3" t="s">
        <v>69</v>
      </c>
      <c r="AL3" t="s">
        <v>70</v>
      </c>
      <c r="AM3" t="s">
        <v>71</v>
      </c>
      <c r="AN3" t="s">
        <v>72</v>
      </c>
      <c r="AO3" t="s">
        <v>73</v>
      </c>
      <c r="AP3" t="s">
        <v>74</v>
      </c>
      <c r="AQ3" t="s">
        <v>75</v>
      </c>
      <c r="AR3" t="s">
        <v>76</v>
      </c>
      <c r="AS3" t="s">
        <v>77</v>
      </c>
      <c r="AT3" t="s">
        <v>78</v>
      </c>
      <c r="AU3" t="s">
        <v>79</v>
      </c>
      <c r="AV3" t="s">
        <v>80</v>
      </c>
      <c r="AW3" t="s">
        <v>81</v>
      </c>
      <c r="AX3" t="s">
        <v>82</v>
      </c>
      <c r="AY3" t="s">
        <v>83</v>
      </c>
      <c r="AZ3" t="s">
        <v>84</v>
      </c>
      <c r="BA3" t="s">
        <v>20</v>
      </c>
    </row>
    <row r="4" spans="1:53" ht="14.45" x14ac:dyDescent="0.3">
      <c r="A4" t="s">
        <v>37</v>
      </c>
      <c r="D4" s="3">
        <v>839.05258478078554</v>
      </c>
      <c r="E4">
        <v>0</v>
      </c>
      <c r="F4">
        <v>172.74929459170497</v>
      </c>
      <c r="G4">
        <v>0</v>
      </c>
      <c r="H4">
        <v>0</v>
      </c>
      <c r="I4">
        <v>0</v>
      </c>
      <c r="J4">
        <v>0</v>
      </c>
      <c r="K4">
        <v>0</v>
      </c>
      <c r="L4">
        <v>0</v>
      </c>
      <c r="M4">
        <v>0</v>
      </c>
      <c r="N4">
        <v>0</v>
      </c>
      <c r="O4">
        <v>0</v>
      </c>
      <c r="P4">
        <v>0</v>
      </c>
      <c r="Q4">
        <v>0</v>
      </c>
      <c r="R4">
        <v>0</v>
      </c>
      <c r="S4">
        <v>0</v>
      </c>
      <c r="T4">
        <v>0</v>
      </c>
      <c r="U4">
        <v>0</v>
      </c>
      <c r="V4">
        <v>0</v>
      </c>
      <c r="W4">
        <v>0</v>
      </c>
      <c r="X4">
        <v>0</v>
      </c>
      <c r="Y4">
        <v>145.75016041928919</v>
      </c>
      <c r="Z4">
        <v>0</v>
      </c>
      <c r="AA4">
        <v>0</v>
      </c>
      <c r="AB4">
        <v>0</v>
      </c>
      <c r="AC4">
        <v>0</v>
      </c>
      <c r="AD4">
        <v>0</v>
      </c>
      <c r="AE4">
        <v>0</v>
      </c>
      <c r="AF4">
        <v>0</v>
      </c>
      <c r="AH4">
        <v>0</v>
      </c>
      <c r="AI4">
        <v>0</v>
      </c>
      <c r="AJ4">
        <v>0</v>
      </c>
      <c r="AK4">
        <v>0</v>
      </c>
      <c r="AL4">
        <v>0</v>
      </c>
      <c r="AM4">
        <v>0</v>
      </c>
      <c r="AN4">
        <v>0</v>
      </c>
      <c r="AO4">
        <v>0</v>
      </c>
      <c r="AP4">
        <v>0</v>
      </c>
      <c r="AQ4">
        <v>0</v>
      </c>
      <c r="AR4">
        <v>0</v>
      </c>
      <c r="AS4">
        <v>0</v>
      </c>
      <c r="AT4">
        <v>0</v>
      </c>
      <c r="AU4">
        <v>0</v>
      </c>
      <c r="AV4">
        <v>0</v>
      </c>
      <c r="AW4">
        <v>0</v>
      </c>
      <c r="AX4">
        <v>0</v>
      </c>
      <c r="AY4">
        <v>0</v>
      </c>
      <c r="AZ4">
        <v>0</v>
      </c>
      <c r="BA4">
        <f t="shared" ref="BA4:BA35" si="0">SUM(D4:AZ4)</f>
        <v>1157.5520397917796</v>
      </c>
    </row>
    <row r="5" spans="1:53" ht="14.45" x14ac:dyDescent="0.3">
      <c r="A5" t="s">
        <v>38</v>
      </c>
      <c r="D5">
        <v>6.5355817084699996</v>
      </c>
      <c r="E5" s="3">
        <v>0.3255244302411</v>
      </c>
      <c r="F5">
        <v>0</v>
      </c>
      <c r="G5">
        <v>8.8617946468500006E-2</v>
      </c>
      <c r="H5">
        <v>0</v>
      </c>
      <c r="I5">
        <v>3.3424122929000002E-2</v>
      </c>
      <c r="J5">
        <v>0</v>
      </c>
      <c r="K5">
        <v>0</v>
      </c>
      <c r="L5">
        <v>0</v>
      </c>
      <c r="M5">
        <v>0</v>
      </c>
      <c r="N5">
        <v>0</v>
      </c>
      <c r="O5">
        <v>0</v>
      </c>
      <c r="P5">
        <v>0</v>
      </c>
      <c r="Q5">
        <v>0</v>
      </c>
      <c r="R5">
        <v>0</v>
      </c>
      <c r="S5">
        <v>0</v>
      </c>
      <c r="T5">
        <v>0</v>
      </c>
      <c r="U5">
        <v>0</v>
      </c>
      <c r="V5">
        <v>0</v>
      </c>
      <c r="W5">
        <v>0</v>
      </c>
      <c r="X5">
        <v>0</v>
      </c>
      <c r="Y5">
        <v>1.6436833596728</v>
      </c>
      <c r="Z5">
        <v>6.5424467030500005E-2</v>
      </c>
      <c r="AA5">
        <v>0</v>
      </c>
      <c r="AB5">
        <v>0</v>
      </c>
      <c r="AC5">
        <v>0</v>
      </c>
      <c r="AD5">
        <v>0</v>
      </c>
      <c r="AE5">
        <v>0</v>
      </c>
      <c r="AF5">
        <v>0</v>
      </c>
      <c r="AH5">
        <v>0</v>
      </c>
      <c r="AI5">
        <v>0</v>
      </c>
      <c r="AJ5">
        <v>0</v>
      </c>
      <c r="AK5">
        <v>0</v>
      </c>
      <c r="AL5">
        <v>0</v>
      </c>
      <c r="AM5">
        <v>0</v>
      </c>
      <c r="AN5">
        <v>0</v>
      </c>
      <c r="AO5">
        <v>0</v>
      </c>
      <c r="AP5">
        <v>0</v>
      </c>
      <c r="AQ5">
        <v>0</v>
      </c>
      <c r="AR5">
        <v>0</v>
      </c>
      <c r="AS5">
        <v>0</v>
      </c>
      <c r="AT5">
        <v>0</v>
      </c>
      <c r="AU5">
        <v>0</v>
      </c>
      <c r="AV5">
        <v>0</v>
      </c>
      <c r="AW5">
        <v>0</v>
      </c>
      <c r="AX5">
        <v>0</v>
      </c>
      <c r="AY5">
        <v>0</v>
      </c>
      <c r="AZ5">
        <v>0</v>
      </c>
      <c r="BA5">
        <f t="shared" si="0"/>
        <v>8.6922560348118996</v>
      </c>
    </row>
    <row r="6" spans="1:53" ht="14.45" x14ac:dyDescent="0.3">
      <c r="A6" t="s">
        <v>39</v>
      </c>
      <c r="D6">
        <v>1.554216875107</v>
      </c>
      <c r="E6">
        <v>0</v>
      </c>
      <c r="F6" s="3">
        <v>0</v>
      </c>
      <c r="G6">
        <v>0</v>
      </c>
      <c r="H6">
        <v>0</v>
      </c>
      <c r="I6">
        <v>0</v>
      </c>
      <c r="J6">
        <v>0</v>
      </c>
      <c r="K6">
        <v>0</v>
      </c>
      <c r="L6">
        <v>0</v>
      </c>
      <c r="M6">
        <v>0</v>
      </c>
      <c r="N6">
        <v>0</v>
      </c>
      <c r="O6">
        <v>0</v>
      </c>
      <c r="P6">
        <v>0</v>
      </c>
      <c r="Q6">
        <v>0</v>
      </c>
      <c r="R6">
        <v>0</v>
      </c>
      <c r="S6">
        <v>0</v>
      </c>
      <c r="T6">
        <v>0</v>
      </c>
      <c r="U6">
        <v>0</v>
      </c>
      <c r="V6">
        <v>0</v>
      </c>
      <c r="W6">
        <v>0</v>
      </c>
      <c r="X6">
        <v>0</v>
      </c>
      <c r="Y6">
        <v>20.694778827209998</v>
      </c>
      <c r="Z6">
        <v>0</v>
      </c>
      <c r="AA6">
        <v>0</v>
      </c>
      <c r="AB6">
        <v>0</v>
      </c>
      <c r="AC6">
        <v>0</v>
      </c>
      <c r="AD6">
        <v>0</v>
      </c>
      <c r="AE6">
        <v>0</v>
      </c>
      <c r="AF6">
        <v>0</v>
      </c>
      <c r="AH6">
        <v>0</v>
      </c>
      <c r="AI6">
        <v>0</v>
      </c>
      <c r="AJ6">
        <v>0</v>
      </c>
      <c r="AK6">
        <v>0</v>
      </c>
      <c r="AL6">
        <v>0</v>
      </c>
      <c r="AM6">
        <v>0</v>
      </c>
      <c r="AN6">
        <v>0</v>
      </c>
      <c r="AO6">
        <v>0</v>
      </c>
      <c r="AP6">
        <v>0</v>
      </c>
      <c r="AQ6">
        <v>0</v>
      </c>
      <c r="AR6">
        <v>0</v>
      </c>
      <c r="AS6">
        <v>0</v>
      </c>
      <c r="AT6">
        <v>0</v>
      </c>
      <c r="AU6">
        <v>0</v>
      </c>
      <c r="AV6">
        <v>0</v>
      </c>
      <c r="AW6">
        <v>0</v>
      </c>
      <c r="AX6">
        <v>0</v>
      </c>
      <c r="AY6">
        <v>0</v>
      </c>
      <c r="AZ6">
        <v>0</v>
      </c>
      <c r="BA6">
        <f t="shared" si="0"/>
        <v>22.248995702316996</v>
      </c>
    </row>
    <row r="7" spans="1:53" ht="14.45" x14ac:dyDescent="0.3">
      <c r="A7" t="s">
        <v>40</v>
      </c>
      <c r="D7">
        <v>0</v>
      </c>
      <c r="E7" s="1">
        <v>8.8617946468500006E-2</v>
      </c>
      <c r="F7">
        <v>0</v>
      </c>
      <c r="G7" s="3">
        <v>0</v>
      </c>
      <c r="H7">
        <v>0</v>
      </c>
      <c r="I7">
        <v>0</v>
      </c>
      <c r="J7">
        <v>0</v>
      </c>
      <c r="K7">
        <v>0</v>
      </c>
      <c r="L7">
        <v>0</v>
      </c>
      <c r="M7">
        <v>0</v>
      </c>
      <c r="N7">
        <v>0</v>
      </c>
      <c r="O7">
        <v>0</v>
      </c>
      <c r="P7">
        <v>0</v>
      </c>
      <c r="Q7">
        <v>0</v>
      </c>
      <c r="R7">
        <v>0</v>
      </c>
      <c r="S7">
        <v>0</v>
      </c>
      <c r="T7">
        <v>0</v>
      </c>
      <c r="U7">
        <v>0</v>
      </c>
      <c r="V7">
        <v>0</v>
      </c>
      <c r="W7">
        <v>0</v>
      </c>
      <c r="X7">
        <v>0</v>
      </c>
      <c r="Y7">
        <v>0</v>
      </c>
      <c r="Z7">
        <v>0</v>
      </c>
      <c r="AA7">
        <v>0</v>
      </c>
      <c r="AB7">
        <v>0</v>
      </c>
      <c r="AC7">
        <v>0</v>
      </c>
      <c r="AD7">
        <v>0</v>
      </c>
      <c r="AE7">
        <v>0</v>
      </c>
      <c r="AF7">
        <v>0</v>
      </c>
      <c r="AH7">
        <v>0</v>
      </c>
      <c r="AI7">
        <v>0</v>
      </c>
      <c r="AJ7">
        <v>0</v>
      </c>
      <c r="AK7">
        <v>0</v>
      </c>
      <c r="AL7">
        <v>0</v>
      </c>
      <c r="AM7">
        <v>0</v>
      </c>
      <c r="AN7">
        <v>0</v>
      </c>
      <c r="AO7">
        <v>0</v>
      </c>
      <c r="AP7">
        <v>0</v>
      </c>
      <c r="AQ7">
        <v>0</v>
      </c>
      <c r="AR7">
        <v>0</v>
      </c>
      <c r="AS7">
        <v>0</v>
      </c>
      <c r="AT7">
        <v>0</v>
      </c>
      <c r="AU7">
        <v>0</v>
      </c>
      <c r="AV7">
        <v>0</v>
      </c>
      <c r="AW7">
        <v>0</v>
      </c>
      <c r="AX7">
        <v>0</v>
      </c>
      <c r="AY7">
        <v>0</v>
      </c>
      <c r="AZ7">
        <v>0</v>
      </c>
      <c r="BA7">
        <f t="shared" si="0"/>
        <v>8.8617946468500006E-2</v>
      </c>
    </row>
    <row r="8" spans="1:53" ht="14.45" x14ac:dyDescent="0.3">
      <c r="A8" t="s">
        <v>41</v>
      </c>
      <c r="D8">
        <v>0</v>
      </c>
      <c r="E8">
        <v>0</v>
      </c>
      <c r="F8">
        <v>0</v>
      </c>
      <c r="G8">
        <v>0</v>
      </c>
      <c r="H8" s="3">
        <v>0</v>
      </c>
      <c r="I8">
        <v>0</v>
      </c>
      <c r="J8">
        <v>0</v>
      </c>
      <c r="K8">
        <v>0</v>
      </c>
      <c r="L8">
        <v>0</v>
      </c>
      <c r="M8">
        <v>0</v>
      </c>
      <c r="N8">
        <v>0</v>
      </c>
      <c r="O8">
        <v>0</v>
      </c>
      <c r="P8">
        <v>0</v>
      </c>
      <c r="Q8">
        <v>0</v>
      </c>
      <c r="R8">
        <v>0</v>
      </c>
      <c r="S8">
        <v>0</v>
      </c>
      <c r="T8">
        <v>0</v>
      </c>
      <c r="U8">
        <v>0</v>
      </c>
      <c r="V8">
        <v>0</v>
      </c>
      <c r="W8">
        <v>0</v>
      </c>
      <c r="X8">
        <v>0</v>
      </c>
      <c r="Y8">
        <v>0</v>
      </c>
      <c r="Z8">
        <v>0</v>
      </c>
      <c r="AA8">
        <v>0</v>
      </c>
      <c r="AB8">
        <v>0</v>
      </c>
      <c r="AC8">
        <v>0</v>
      </c>
      <c r="AD8">
        <v>0</v>
      </c>
      <c r="AE8">
        <v>0</v>
      </c>
      <c r="AF8">
        <v>0</v>
      </c>
      <c r="AH8">
        <v>0</v>
      </c>
      <c r="AI8">
        <v>0</v>
      </c>
      <c r="AJ8">
        <v>0</v>
      </c>
      <c r="AK8">
        <v>0</v>
      </c>
      <c r="AL8">
        <v>0</v>
      </c>
      <c r="AM8">
        <v>0</v>
      </c>
      <c r="AN8">
        <v>0</v>
      </c>
      <c r="AO8">
        <v>0</v>
      </c>
      <c r="AP8">
        <v>0</v>
      </c>
      <c r="AQ8">
        <v>0</v>
      </c>
      <c r="AR8">
        <v>0</v>
      </c>
      <c r="AS8">
        <v>0</v>
      </c>
      <c r="AT8">
        <v>0</v>
      </c>
      <c r="AU8">
        <v>0</v>
      </c>
      <c r="AV8">
        <v>0</v>
      </c>
      <c r="AW8">
        <v>0</v>
      </c>
      <c r="AX8">
        <v>0</v>
      </c>
      <c r="AY8" s="1">
        <v>0.24734493995099999</v>
      </c>
      <c r="AZ8">
        <v>0</v>
      </c>
      <c r="BA8">
        <f t="shared" si="0"/>
        <v>0.24734493995099999</v>
      </c>
    </row>
    <row r="9" spans="1:53" ht="14.45" x14ac:dyDescent="0.3">
      <c r="A9" t="s">
        <v>42</v>
      </c>
      <c r="D9">
        <v>0</v>
      </c>
      <c r="E9" s="1">
        <v>0.52331309902099998</v>
      </c>
      <c r="F9">
        <v>0</v>
      </c>
      <c r="G9">
        <v>0</v>
      </c>
      <c r="H9">
        <v>0</v>
      </c>
      <c r="I9" s="3">
        <v>94.976454790182189</v>
      </c>
      <c r="J9">
        <v>0</v>
      </c>
      <c r="K9">
        <v>0</v>
      </c>
      <c r="L9">
        <v>0</v>
      </c>
      <c r="M9">
        <v>0</v>
      </c>
      <c r="N9">
        <v>0</v>
      </c>
      <c r="O9">
        <v>0.40479981897799999</v>
      </c>
      <c r="P9">
        <v>0</v>
      </c>
      <c r="Q9">
        <v>0</v>
      </c>
      <c r="R9">
        <v>0</v>
      </c>
      <c r="S9">
        <v>0</v>
      </c>
      <c r="T9">
        <v>0</v>
      </c>
      <c r="U9">
        <v>0</v>
      </c>
      <c r="V9">
        <v>0</v>
      </c>
      <c r="W9">
        <v>0</v>
      </c>
      <c r="X9">
        <v>0</v>
      </c>
      <c r="Y9">
        <v>4.4749018346226999</v>
      </c>
      <c r="Z9">
        <v>2.0999095447960001</v>
      </c>
      <c r="AA9">
        <v>0</v>
      </c>
      <c r="AB9">
        <v>0</v>
      </c>
      <c r="AC9">
        <v>5.8863729860799997E-2</v>
      </c>
      <c r="AD9">
        <v>0</v>
      </c>
      <c r="AE9">
        <v>0</v>
      </c>
      <c r="AF9">
        <v>0</v>
      </c>
      <c r="AH9">
        <v>0</v>
      </c>
      <c r="AI9">
        <v>0</v>
      </c>
      <c r="AJ9">
        <v>0</v>
      </c>
      <c r="AK9">
        <v>0</v>
      </c>
      <c r="AL9">
        <v>0</v>
      </c>
      <c r="AM9">
        <v>0</v>
      </c>
      <c r="AN9">
        <v>0.19474415923300001</v>
      </c>
      <c r="AO9">
        <v>0</v>
      </c>
      <c r="AP9">
        <v>0</v>
      </c>
      <c r="AQ9">
        <v>0</v>
      </c>
      <c r="AR9">
        <v>0</v>
      </c>
      <c r="AS9">
        <v>0</v>
      </c>
      <c r="AT9">
        <v>0</v>
      </c>
      <c r="AU9">
        <v>0</v>
      </c>
      <c r="AV9">
        <v>0</v>
      </c>
      <c r="AW9">
        <v>0.13211237114999999</v>
      </c>
      <c r="AX9">
        <v>0</v>
      </c>
      <c r="AY9">
        <v>0.44585235931290002</v>
      </c>
      <c r="AZ9">
        <v>0</v>
      </c>
      <c r="BA9">
        <f t="shared" si="0"/>
        <v>103.31095170715659</v>
      </c>
    </row>
    <row r="10" spans="1:53" ht="14.45" x14ac:dyDescent="0.3">
      <c r="A10" t="s">
        <v>43</v>
      </c>
      <c r="D10">
        <v>0</v>
      </c>
      <c r="E10">
        <v>0</v>
      </c>
      <c r="F10">
        <v>0</v>
      </c>
      <c r="G10">
        <v>0</v>
      </c>
      <c r="H10">
        <v>0</v>
      </c>
      <c r="I10">
        <v>0</v>
      </c>
      <c r="J10" s="3">
        <v>0</v>
      </c>
      <c r="K10">
        <v>0</v>
      </c>
      <c r="L10">
        <v>0</v>
      </c>
      <c r="M10">
        <v>0</v>
      </c>
      <c r="N10">
        <v>0</v>
      </c>
      <c r="O10">
        <v>0</v>
      </c>
      <c r="P10">
        <v>0</v>
      </c>
      <c r="Q10">
        <v>0</v>
      </c>
      <c r="R10">
        <v>0</v>
      </c>
      <c r="S10">
        <v>0</v>
      </c>
      <c r="T10">
        <v>0</v>
      </c>
      <c r="U10">
        <v>0</v>
      </c>
      <c r="V10" s="1">
        <v>0.22319043814799999</v>
      </c>
      <c r="W10">
        <v>0</v>
      </c>
      <c r="X10">
        <v>0</v>
      </c>
      <c r="Y10">
        <v>0</v>
      </c>
      <c r="Z10">
        <v>0</v>
      </c>
      <c r="AA10">
        <v>0</v>
      </c>
      <c r="AB10">
        <v>0</v>
      </c>
      <c r="AC10">
        <v>0</v>
      </c>
      <c r="AD10">
        <v>0</v>
      </c>
      <c r="AE10">
        <v>0</v>
      </c>
      <c r="AF10">
        <v>0</v>
      </c>
      <c r="AH10">
        <v>0</v>
      </c>
      <c r="AI10">
        <v>0</v>
      </c>
      <c r="AJ10">
        <v>0</v>
      </c>
      <c r="AK10">
        <v>0</v>
      </c>
      <c r="AL10">
        <v>0</v>
      </c>
      <c r="AM10">
        <v>0</v>
      </c>
      <c r="AN10">
        <v>0</v>
      </c>
      <c r="AO10">
        <v>0</v>
      </c>
      <c r="AP10">
        <v>0</v>
      </c>
      <c r="AQ10">
        <v>0</v>
      </c>
      <c r="AR10">
        <v>0</v>
      </c>
      <c r="AS10">
        <v>0</v>
      </c>
      <c r="AT10">
        <v>0</v>
      </c>
      <c r="AU10">
        <v>0</v>
      </c>
      <c r="AV10">
        <v>0</v>
      </c>
      <c r="AW10">
        <v>0</v>
      </c>
      <c r="AX10">
        <v>0</v>
      </c>
      <c r="AY10">
        <v>0</v>
      </c>
      <c r="AZ10">
        <v>0</v>
      </c>
      <c r="BA10">
        <f t="shared" si="0"/>
        <v>0.22319043814799999</v>
      </c>
    </row>
    <row r="11" spans="1:53" ht="14.45" x14ac:dyDescent="0.3">
      <c r="A11" t="s">
        <v>44</v>
      </c>
      <c r="D11">
        <v>0</v>
      </c>
      <c r="E11">
        <v>0</v>
      </c>
      <c r="F11">
        <v>0</v>
      </c>
      <c r="G11">
        <v>0</v>
      </c>
      <c r="H11">
        <v>0</v>
      </c>
      <c r="I11">
        <v>0</v>
      </c>
      <c r="J11">
        <v>0</v>
      </c>
      <c r="K11" s="3">
        <v>0</v>
      </c>
      <c r="L11" s="1">
        <v>1.42070016812</v>
      </c>
      <c r="M11">
        <v>0</v>
      </c>
      <c r="N11">
        <v>0</v>
      </c>
      <c r="O11">
        <v>0</v>
      </c>
      <c r="P11">
        <v>0</v>
      </c>
      <c r="Q11">
        <v>0</v>
      </c>
      <c r="R11">
        <v>0</v>
      </c>
      <c r="S11">
        <v>0</v>
      </c>
      <c r="T11">
        <v>0</v>
      </c>
      <c r="U11">
        <v>0</v>
      </c>
      <c r="V11">
        <v>0</v>
      </c>
      <c r="W11">
        <v>0</v>
      </c>
      <c r="X11">
        <v>0</v>
      </c>
      <c r="Y11">
        <v>0</v>
      </c>
      <c r="Z11">
        <v>0</v>
      </c>
      <c r="AA11">
        <v>0</v>
      </c>
      <c r="AB11">
        <v>0</v>
      </c>
      <c r="AC11">
        <v>0</v>
      </c>
      <c r="AD11">
        <v>0</v>
      </c>
      <c r="AE11">
        <v>0</v>
      </c>
      <c r="AF11">
        <v>0</v>
      </c>
      <c r="AH11">
        <v>0</v>
      </c>
      <c r="AI11">
        <v>0</v>
      </c>
      <c r="AJ11">
        <v>0</v>
      </c>
      <c r="AK11">
        <v>0</v>
      </c>
      <c r="AL11">
        <v>0</v>
      </c>
      <c r="AM11">
        <v>0</v>
      </c>
      <c r="AN11">
        <v>0</v>
      </c>
      <c r="AO11">
        <v>0</v>
      </c>
      <c r="AP11">
        <v>0</v>
      </c>
      <c r="AQ11">
        <v>0</v>
      </c>
      <c r="AR11">
        <v>0</v>
      </c>
      <c r="AS11">
        <v>0</v>
      </c>
      <c r="AT11">
        <v>0</v>
      </c>
      <c r="AU11">
        <v>0</v>
      </c>
      <c r="AV11">
        <v>0</v>
      </c>
      <c r="AW11">
        <v>0</v>
      </c>
      <c r="AX11">
        <v>0</v>
      </c>
      <c r="AY11">
        <v>0</v>
      </c>
      <c r="AZ11">
        <v>0</v>
      </c>
      <c r="BA11">
        <f t="shared" si="0"/>
        <v>1.42070016812</v>
      </c>
    </row>
    <row r="12" spans="1:53" ht="14.45" x14ac:dyDescent="0.3">
      <c r="A12" t="s">
        <v>45</v>
      </c>
      <c r="D12">
        <v>0</v>
      </c>
      <c r="E12">
        <v>0</v>
      </c>
      <c r="F12">
        <v>0</v>
      </c>
      <c r="G12">
        <v>0</v>
      </c>
      <c r="H12">
        <v>0</v>
      </c>
      <c r="I12">
        <v>0</v>
      </c>
      <c r="J12">
        <v>0</v>
      </c>
      <c r="K12">
        <v>0</v>
      </c>
      <c r="L12" s="3">
        <v>0</v>
      </c>
      <c r="M12">
        <v>0</v>
      </c>
      <c r="N12">
        <v>0</v>
      </c>
      <c r="O12">
        <v>0</v>
      </c>
      <c r="P12">
        <v>0</v>
      </c>
      <c r="Q12">
        <v>0</v>
      </c>
      <c r="R12">
        <v>0</v>
      </c>
      <c r="S12">
        <v>0</v>
      </c>
      <c r="T12">
        <v>0</v>
      </c>
      <c r="U12">
        <v>0</v>
      </c>
      <c r="V12">
        <v>0</v>
      </c>
      <c r="W12">
        <v>0</v>
      </c>
      <c r="X12">
        <v>0</v>
      </c>
      <c r="Y12">
        <v>0</v>
      </c>
      <c r="Z12">
        <v>0</v>
      </c>
      <c r="AA12">
        <v>0</v>
      </c>
      <c r="AB12">
        <v>0</v>
      </c>
      <c r="AC12">
        <v>0</v>
      </c>
      <c r="AD12">
        <v>0</v>
      </c>
      <c r="AE12">
        <v>0</v>
      </c>
      <c r="AF12">
        <v>0</v>
      </c>
      <c r="AH12">
        <v>0</v>
      </c>
      <c r="AI12">
        <v>0</v>
      </c>
      <c r="AJ12">
        <v>0</v>
      </c>
      <c r="AK12">
        <v>0</v>
      </c>
      <c r="AL12">
        <v>0</v>
      </c>
      <c r="AM12">
        <v>0</v>
      </c>
      <c r="AN12">
        <v>0</v>
      </c>
      <c r="AO12">
        <v>0</v>
      </c>
      <c r="AP12">
        <v>0</v>
      </c>
      <c r="AQ12">
        <v>0</v>
      </c>
      <c r="AR12">
        <v>0</v>
      </c>
      <c r="AS12">
        <v>0</v>
      </c>
      <c r="AT12">
        <v>0</v>
      </c>
      <c r="AU12">
        <v>0</v>
      </c>
      <c r="AV12">
        <v>0</v>
      </c>
      <c r="AW12">
        <v>0</v>
      </c>
      <c r="AX12">
        <v>0</v>
      </c>
      <c r="AY12">
        <v>0</v>
      </c>
      <c r="AZ12">
        <v>0</v>
      </c>
      <c r="BA12">
        <f t="shared" si="0"/>
        <v>0</v>
      </c>
    </row>
    <row r="13" spans="1:53" ht="14.45" x14ac:dyDescent="0.3">
      <c r="A13" t="s">
        <v>46</v>
      </c>
      <c r="D13">
        <v>0</v>
      </c>
      <c r="E13">
        <v>0</v>
      </c>
      <c r="F13">
        <v>0</v>
      </c>
      <c r="G13">
        <v>0</v>
      </c>
      <c r="H13">
        <v>0</v>
      </c>
      <c r="I13">
        <v>0</v>
      </c>
      <c r="J13">
        <v>0</v>
      </c>
      <c r="K13">
        <v>0</v>
      </c>
      <c r="L13">
        <v>0</v>
      </c>
      <c r="M13" s="3">
        <v>0</v>
      </c>
      <c r="N13">
        <v>0</v>
      </c>
      <c r="O13">
        <v>0</v>
      </c>
      <c r="P13">
        <v>0</v>
      </c>
      <c r="Q13">
        <v>0</v>
      </c>
      <c r="R13">
        <v>0</v>
      </c>
      <c r="S13">
        <v>0</v>
      </c>
      <c r="T13">
        <v>0</v>
      </c>
      <c r="U13">
        <v>0</v>
      </c>
      <c r="V13">
        <v>0</v>
      </c>
      <c r="W13">
        <v>0</v>
      </c>
      <c r="X13">
        <v>0</v>
      </c>
      <c r="Y13">
        <v>0</v>
      </c>
      <c r="Z13">
        <v>0</v>
      </c>
      <c r="AA13">
        <v>0</v>
      </c>
      <c r="AB13">
        <v>0</v>
      </c>
      <c r="AC13">
        <v>0</v>
      </c>
      <c r="AD13">
        <v>0</v>
      </c>
      <c r="AE13">
        <v>0</v>
      </c>
      <c r="AF13">
        <v>0</v>
      </c>
      <c r="AH13">
        <v>0</v>
      </c>
      <c r="AI13">
        <v>0</v>
      </c>
      <c r="AJ13">
        <v>0</v>
      </c>
      <c r="AK13">
        <v>0</v>
      </c>
      <c r="AL13">
        <v>0</v>
      </c>
      <c r="AM13">
        <v>0</v>
      </c>
      <c r="AN13">
        <v>0</v>
      </c>
      <c r="AO13">
        <v>0</v>
      </c>
      <c r="AP13">
        <v>0</v>
      </c>
      <c r="AQ13">
        <v>0</v>
      </c>
      <c r="AR13">
        <v>0</v>
      </c>
      <c r="AS13">
        <v>0</v>
      </c>
      <c r="AT13">
        <v>0</v>
      </c>
      <c r="AU13">
        <v>0</v>
      </c>
      <c r="AV13">
        <v>0</v>
      </c>
      <c r="AW13">
        <v>0</v>
      </c>
      <c r="AX13">
        <v>0</v>
      </c>
      <c r="AY13">
        <v>0</v>
      </c>
      <c r="AZ13">
        <v>0</v>
      </c>
      <c r="BA13">
        <f t="shared" si="0"/>
        <v>0</v>
      </c>
    </row>
    <row r="14" spans="1:53" ht="14.45" x14ac:dyDescent="0.3">
      <c r="A14" t="s">
        <v>47</v>
      </c>
      <c r="D14">
        <v>0</v>
      </c>
      <c r="E14">
        <v>0</v>
      </c>
      <c r="F14">
        <v>0</v>
      </c>
      <c r="G14">
        <v>0</v>
      </c>
      <c r="H14">
        <v>0</v>
      </c>
      <c r="I14">
        <v>0.41665896928700002</v>
      </c>
      <c r="J14">
        <v>0</v>
      </c>
      <c r="K14">
        <v>0</v>
      </c>
      <c r="L14">
        <v>0</v>
      </c>
      <c r="M14">
        <v>0</v>
      </c>
      <c r="N14" s="5">
        <v>0.12564103685899999</v>
      </c>
      <c r="O14">
        <v>0</v>
      </c>
      <c r="P14">
        <v>0</v>
      </c>
      <c r="Q14">
        <v>0</v>
      </c>
      <c r="R14">
        <v>0</v>
      </c>
      <c r="S14">
        <v>0</v>
      </c>
      <c r="T14">
        <v>0</v>
      </c>
      <c r="U14">
        <v>0</v>
      </c>
      <c r="V14">
        <v>0</v>
      </c>
      <c r="W14">
        <v>0</v>
      </c>
      <c r="X14">
        <v>0</v>
      </c>
      <c r="Y14">
        <v>0</v>
      </c>
      <c r="Z14">
        <v>0</v>
      </c>
      <c r="AA14">
        <v>0</v>
      </c>
      <c r="AB14">
        <v>0</v>
      </c>
      <c r="AC14">
        <v>0</v>
      </c>
      <c r="AD14">
        <v>0</v>
      </c>
      <c r="AE14">
        <v>2.015367180103</v>
      </c>
      <c r="AF14">
        <v>0</v>
      </c>
      <c r="AH14">
        <v>0</v>
      </c>
      <c r="AI14">
        <v>0</v>
      </c>
      <c r="AJ14">
        <v>0</v>
      </c>
      <c r="AK14">
        <v>0</v>
      </c>
      <c r="AL14">
        <v>0</v>
      </c>
      <c r="AM14">
        <v>0</v>
      </c>
      <c r="AN14">
        <v>0</v>
      </c>
      <c r="AO14">
        <v>0</v>
      </c>
      <c r="AP14">
        <v>0</v>
      </c>
      <c r="AQ14">
        <v>0</v>
      </c>
      <c r="AR14">
        <v>0</v>
      </c>
      <c r="AS14">
        <v>0</v>
      </c>
      <c r="AT14">
        <v>0</v>
      </c>
      <c r="AU14">
        <v>0</v>
      </c>
      <c r="AV14">
        <v>0</v>
      </c>
      <c r="AW14">
        <v>0</v>
      </c>
      <c r="AX14">
        <v>0</v>
      </c>
      <c r="AY14">
        <v>0</v>
      </c>
      <c r="AZ14">
        <v>0</v>
      </c>
      <c r="BA14">
        <f t="shared" si="0"/>
        <v>2.5576671862490001</v>
      </c>
    </row>
    <row r="15" spans="1:53" ht="14.45" x14ac:dyDescent="0.3">
      <c r="A15" t="s">
        <v>48</v>
      </c>
      <c r="D15">
        <v>0</v>
      </c>
      <c r="E15">
        <v>0</v>
      </c>
      <c r="F15">
        <v>0</v>
      </c>
      <c r="G15">
        <v>0</v>
      </c>
      <c r="H15">
        <v>0</v>
      </c>
      <c r="I15">
        <v>0</v>
      </c>
      <c r="J15">
        <v>0</v>
      </c>
      <c r="K15">
        <v>0</v>
      </c>
      <c r="L15">
        <v>0</v>
      </c>
      <c r="M15">
        <v>0</v>
      </c>
      <c r="N15">
        <v>0</v>
      </c>
      <c r="O15" s="5">
        <v>1.15823940242</v>
      </c>
      <c r="P15">
        <v>0</v>
      </c>
      <c r="Q15">
        <v>0</v>
      </c>
      <c r="R15">
        <v>0</v>
      </c>
      <c r="S15">
        <v>0.20284820177599999</v>
      </c>
      <c r="T15">
        <v>0</v>
      </c>
      <c r="U15">
        <v>0</v>
      </c>
      <c r="V15">
        <v>0</v>
      </c>
      <c r="W15">
        <v>0</v>
      </c>
      <c r="X15">
        <v>0</v>
      </c>
      <c r="Y15" s="1">
        <v>0.12261893880999999</v>
      </c>
      <c r="Z15">
        <v>0</v>
      </c>
      <c r="AA15">
        <v>0</v>
      </c>
      <c r="AB15">
        <v>0.22256006229</v>
      </c>
      <c r="AC15">
        <v>0</v>
      </c>
      <c r="AD15">
        <v>0</v>
      </c>
      <c r="AE15">
        <v>0</v>
      </c>
      <c r="AF15">
        <v>0</v>
      </c>
      <c r="AH15">
        <v>0</v>
      </c>
      <c r="AI15">
        <v>0</v>
      </c>
      <c r="AJ15">
        <v>0</v>
      </c>
      <c r="AK15">
        <v>0</v>
      </c>
      <c r="AL15">
        <v>0</v>
      </c>
      <c r="AM15">
        <v>0</v>
      </c>
      <c r="AN15">
        <v>0</v>
      </c>
      <c r="AO15">
        <v>0</v>
      </c>
      <c r="AP15">
        <v>0</v>
      </c>
      <c r="AQ15">
        <v>0</v>
      </c>
      <c r="AR15">
        <v>0</v>
      </c>
      <c r="AS15">
        <v>0</v>
      </c>
      <c r="AT15">
        <v>0</v>
      </c>
      <c r="AU15">
        <v>0</v>
      </c>
      <c r="AV15">
        <v>0</v>
      </c>
      <c r="AW15">
        <v>0</v>
      </c>
      <c r="AX15">
        <v>0</v>
      </c>
      <c r="AY15" s="1">
        <v>0.11813224252100001</v>
      </c>
      <c r="AZ15">
        <v>0</v>
      </c>
      <c r="BA15">
        <f t="shared" si="0"/>
        <v>1.8243988478170001</v>
      </c>
    </row>
    <row r="16" spans="1:53" ht="14.45" x14ac:dyDescent="0.3">
      <c r="A16" t="s">
        <v>49</v>
      </c>
      <c r="D16">
        <v>0</v>
      </c>
      <c r="E16">
        <v>0</v>
      </c>
      <c r="F16">
        <v>0</v>
      </c>
      <c r="G16">
        <v>0</v>
      </c>
      <c r="H16">
        <v>0</v>
      </c>
      <c r="I16">
        <v>0</v>
      </c>
      <c r="J16">
        <v>0</v>
      </c>
      <c r="K16">
        <v>0</v>
      </c>
      <c r="L16">
        <v>0</v>
      </c>
      <c r="M16">
        <v>0</v>
      </c>
      <c r="N16">
        <v>0</v>
      </c>
      <c r="O16" s="1">
        <v>3.4781714520300003E-2</v>
      </c>
      <c r="P16" s="3">
        <v>0</v>
      </c>
      <c r="Q16">
        <v>0</v>
      </c>
      <c r="R16">
        <v>0</v>
      </c>
      <c r="S16">
        <v>0</v>
      </c>
      <c r="T16">
        <v>0</v>
      </c>
      <c r="U16">
        <v>0</v>
      </c>
      <c r="V16">
        <v>0</v>
      </c>
      <c r="W16">
        <v>0</v>
      </c>
      <c r="X16">
        <v>0</v>
      </c>
      <c r="Y16">
        <v>0</v>
      </c>
      <c r="Z16">
        <v>0</v>
      </c>
      <c r="AA16">
        <v>0</v>
      </c>
      <c r="AB16">
        <v>0</v>
      </c>
      <c r="AC16">
        <v>0</v>
      </c>
      <c r="AD16">
        <v>0</v>
      </c>
      <c r="AE16">
        <v>0</v>
      </c>
      <c r="AF16">
        <v>0</v>
      </c>
      <c r="AH16">
        <v>0</v>
      </c>
      <c r="AI16">
        <v>0</v>
      </c>
      <c r="AJ16">
        <v>0</v>
      </c>
      <c r="AK16">
        <v>0</v>
      </c>
      <c r="AL16">
        <v>0</v>
      </c>
      <c r="AM16">
        <v>0</v>
      </c>
      <c r="AN16">
        <v>0</v>
      </c>
      <c r="AO16">
        <v>0</v>
      </c>
      <c r="AP16">
        <v>0</v>
      </c>
      <c r="AQ16">
        <v>0</v>
      </c>
      <c r="AR16">
        <v>0</v>
      </c>
      <c r="AS16">
        <v>0</v>
      </c>
      <c r="AT16">
        <v>0</v>
      </c>
      <c r="AU16">
        <v>0</v>
      </c>
      <c r="AV16">
        <v>0</v>
      </c>
      <c r="AW16">
        <v>0</v>
      </c>
      <c r="AX16">
        <v>0</v>
      </c>
      <c r="AY16" s="1">
        <v>2.4704782350299999</v>
      </c>
      <c r="AZ16">
        <v>0</v>
      </c>
      <c r="BA16">
        <f t="shared" si="0"/>
        <v>2.5052599495502998</v>
      </c>
    </row>
    <row r="17" spans="1:53" ht="14.45" x14ac:dyDescent="0.3">
      <c r="A17" t="s">
        <v>50</v>
      </c>
      <c r="D17">
        <v>0</v>
      </c>
      <c r="E17">
        <v>0</v>
      </c>
      <c r="F17">
        <v>0</v>
      </c>
      <c r="G17">
        <v>0</v>
      </c>
      <c r="H17">
        <v>0</v>
      </c>
      <c r="I17">
        <v>0</v>
      </c>
      <c r="J17">
        <v>0</v>
      </c>
      <c r="K17">
        <v>0</v>
      </c>
      <c r="L17">
        <v>0</v>
      </c>
      <c r="M17">
        <v>0</v>
      </c>
      <c r="N17">
        <v>0</v>
      </c>
      <c r="O17">
        <v>0</v>
      </c>
      <c r="P17">
        <v>0</v>
      </c>
      <c r="Q17" s="3">
        <v>0</v>
      </c>
      <c r="R17">
        <v>0</v>
      </c>
      <c r="S17">
        <v>0</v>
      </c>
      <c r="T17">
        <v>0</v>
      </c>
      <c r="U17">
        <v>0</v>
      </c>
      <c r="V17">
        <v>0</v>
      </c>
      <c r="W17">
        <v>0</v>
      </c>
      <c r="X17">
        <v>0</v>
      </c>
      <c r="Y17">
        <v>0</v>
      </c>
      <c r="Z17">
        <v>0</v>
      </c>
      <c r="AA17">
        <v>0</v>
      </c>
      <c r="AB17">
        <v>0</v>
      </c>
      <c r="AC17">
        <v>0</v>
      </c>
      <c r="AD17">
        <v>0</v>
      </c>
      <c r="AE17">
        <v>0</v>
      </c>
      <c r="AF17">
        <v>0</v>
      </c>
      <c r="AH17">
        <v>0</v>
      </c>
      <c r="AI17">
        <v>0</v>
      </c>
      <c r="AJ17">
        <v>0</v>
      </c>
      <c r="AK17">
        <v>0</v>
      </c>
      <c r="AL17">
        <v>0</v>
      </c>
      <c r="AM17">
        <v>0</v>
      </c>
      <c r="AN17">
        <v>0</v>
      </c>
      <c r="AO17">
        <v>0</v>
      </c>
      <c r="AP17">
        <v>0</v>
      </c>
      <c r="AQ17">
        <v>0</v>
      </c>
      <c r="AR17">
        <v>0</v>
      </c>
      <c r="AS17">
        <v>0</v>
      </c>
      <c r="AT17">
        <v>0</v>
      </c>
      <c r="AU17">
        <v>0</v>
      </c>
      <c r="AV17">
        <v>0</v>
      </c>
      <c r="AW17">
        <v>0</v>
      </c>
      <c r="AX17">
        <v>0</v>
      </c>
      <c r="AY17">
        <v>0</v>
      </c>
      <c r="AZ17">
        <v>0</v>
      </c>
      <c r="BA17">
        <f t="shared" si="0"/>
        <v>0</v>
      </c>
    </row>
    <row r="18" spans="1:53" ht="14.45" x14ac:dyDescent="0.3">
      <c r="A18" t="s">
        <v>51</v>
      </c>
      <c r="D18">
        <v>0</v>
      </c>
      <c r="E18">
        <v>0</v>
      </c>
      <c r="F18">
        <v>0</v>
      </c>
      <c r="G18">
        <v>0</v>
      </c>
      <c r="H18">
        <v>0</v>
      </c>
      <c r="I18">
        <v>0</v>
      </c>
      <c r="J18">
        <v>0</v>
      </c>
      <c r="K18">
        <v>0</v>
      </c>
      <c r="L18">
        <v>0</v>
      </c>
      <c r="M18">
        <v>0</v>
      </c>
      <c r="N18">
        <v>0</v>
      </c>
      <c r="O18">
        <v>0</v>
      </c>
      <c r="P18">
        <v>0</v>
      </c>
      <c r="Q18">
        <v>0.11925666607180001</v>
      </c>
      <c r="R18" s="3">
        <v>0</v>
      </c>
      <c r="S18">
        <v>0</v>
      </c>
      <c r="T18">
        <v>0</v>
      </c>
      <c r="U18">
        <v>0</v>
      </c>
      <c r="V18">
        <v>0</v>
      </c>
      <c r="W18">
        <v>0</v>
      </c>
      <c r="X18">
        <v>0</v>
      </c>
      <c r="Y18">
        <v>0</v>
      </c>
      <c r="Z18">
        <v>0</v>
      </c>
      <c r="AA18">
        <v>0</v>
      </c>
      <c r="AB18">
        <v>0</v>
      </c>
      <c r="AC18">
        <v>0</v>
      </c>
      <c r="AD18">
        <v>0</v>
      </c>
      <c r="AE18">
        <v>0</v>
      </c>
      <c r="AF18">
        <v>0</v>
      </c>
      <c r="AH18">
        <v>0</v>
      </c>
      <c r="AI18">
        <v>0</v>
      </c>
      <c r="AJ18">
        <v>0</v>
      </c>
      <c r="AK18">
        <v>0</v>
      </c>
      <c r="AL18">
        <v>0</v>
      </c>
      <c r="AM18">
        <v>0</v>
      </c>
      <c r="AN18">
        <v>0</v>
      </c>
      <c r="AO18">
        <v>0</v>
      </c>
      <c r="AP18">
        <v>0</v>
      </c>
      <c r="AQ18">
        <v>0</v>
      </c>
      <c r="AR18">
        <v>0</v>
      </c>
      <c r="AS18">
        <v>0</v>
      </c>
      <c r="AT18">
        <v>0</v>
      </c>
      <c r="AU18">
        <v>0</v>
      </c>
      <c r="AV18">
        <v>0</v>
      </c>
      <c r="AW18">
        <v>0</v>
      </c>
      <c r="AX18">
        <v>0</v>
      </c>
      <c r="AY18">
        <v>0</v>
      </c>
      <c r="AZ18">
        <v>0</v>
      </c>
      <c r="BA18">
        <f t="shared" si="0"/>
        <v>0.11925666607180001</v>
      </c>
    </row>
    <row r="19" spans="1:53" ht="14.45" x14ac:dyDescent="0.3">
      <c r="A19" t="s">
        <v>52</v>
      </c>
      <c r="D19">
        <v>0</v>
      </c>
      <c r="E19">
        <v>0</v>
      </c>
      <c r="F19">
        <v>0</v>
      </c>
      <c r="G19">
        <v>0</v>
      </c>
      <c r="H19">
        <v>0</v>
      </c>
      <c r="I19">
        <v>0</v>
      </c>
      <c r="J19">
        <v>0</v>
      </c>
      <c r="K19">
        <v>0</v>
      </c>
      <c r="L19">
        <v>0</v>
      </c>
      <c r="M19">
        <v>0</v>
      </c>
      <c r="N19">
        <v>0</v>
      </c>
      <c r="O19">
        <v>0</v>
      </c>
      <c r="P19">
        <v>0</v>
      </c>
      <c r="Q19">
        <v>0</v>
      </c>
      <c r="R19">
        <v>0</v>
      </c>
      <c r="S19" s="3">
        <v>0</v>
      </c>
      <c r="T19">
        <v>0</v>
      </c>
      <c r="U19">
        <v>0</v>
      </c>
      <c r="V19">
        <v>0</v>
      </c>
      <c r="W19">
        <v>0</v>
      </c>
      <c r="X19">
        <v>0</v>
      </c>
      <c r="Y19">
        <v>0</v>
      </c>
      <c r="Z19">
        <v>0</v>
      </c>
      <c r="AA19">
        <v>0</v>
      </c>
      <c r="AB19">
        <v>0</v>
      </c>
      <c r="AC19">
        <v>0</v>
      </c>
      <c r="AD19">
        <v>0</v>
      </c>
      <c r="AE19">
        <v>0</v>
      </c>
      <c r="AF19">
        <v>0</v>
      </c>
      <c r="AH19">
        <v>0</v>
      </c>
      <c r="AI19">
        <v>0</v>
      </c>
      <c r="AJ19">
        <v>0</v>
      </c>
      <c r="AK19">
        <v>0</v>
      </c>
      <c r="AL19">
        <v>0</v>
      </c>
      <c r="AM19">
        <v>0</v>
      </c>
      <c r="AN19">
        <v>0</v>
      </c>
      <c r="AO19">
        <v>0</v>
      </c>
      <c r="AP19">
        <v>0</v>
      </c>
      <c r="AQ19">
        <v>0</v>
      </c>
      <c r="AR19">
        <v>0</v>
      </c>
      <c r="AS19">
        <v>0</v>
      </c>
      <c r="AT19">
        <v>0</v>
      </c>
      <c r="AU19">
        <v>0</v>
      </c>
      <c r="AV19">
        <v>0</v>
      </c>
      <c r="AW19">
        <v>0</v>
      </c>
      <c r="AX19">
        <v>0</v>
      </c>
      <c r="AY19">
        <v>0</v>
      </c>
      <c r="AZ19">
        <v>0</v>
      </c>
      <c r="BA19">
        <f t="shared" si="0"/>
        <v>0</v>
      </c>
    </row>
    <row r="20" spans="1:53" ht="14.45" x14ac:dyDescent="0.3">
      <c r="A20" t="s">
        <v>53</v>
      </c>
      <c r="D20">
        <v>0</v>
      </c>
      <c r="E20">
        <v>0</v>
      </c>
      <c r="F20">
        <v>0</v>
      </c>
      <c r="G20">
        <v>0</v>
      </c>
      <c r="H20">
        <v>0</v>
      </c>
      <c r="I20">
        <v>0</v>
      </c>
      <c r="J20">
        <v>0</v>
      </c>
      <c r="K20">
        <v>0</v>
      </c>
      <c r="L20">
        <v>0</v>
      </c>
      <c r="M20">
        <v>0</v>
      </c>
      <c r="N20">
        <v>0</v>
      </c>
      <c r="O20">
        <v>0</v>
      </c>
      <c r="P20">
        <v>0</v>
      </c>
      <c r="Q20">
        <v>0</v>
      </c>
      <c r="R20">
        <v>0</v>
      </c>
      <c r="S20">
        <v>0</v>
      </c>
      <c r="T20" s="3">
        <v>0</v>
      </c>
      <c r="U20">
        <v>0</v>
      </c>
      <c r="V20">
        <v>0</v>
      </c>
      <c r="W20">
        <v>0</v>
      </c>
      <c r="X20">
        <v>0</v>
      </c>
      <c r="Y20" s="1">
        <v>0.32485420689799999</v>
      </c>
      <c r="Z20">
        <v>0</v>
      </c>
      <c r="AA20">
        <v>0</v>
      </c>
      <c r="AB20">
        <v>0</v>
      </c>
      <c r="AC20">
        <v>0</v>
      </c>
      <c r="AD20">
        <v>0</v>
      </c>
      <c r="AE20">
        <v>0</v>
      </c>
      <c r="AF20">
        <v>0</v>
      </c>
      <c r="AH20">
        <v>0</v>
      </c>
      <c r="AI20">
        <v>0</v>
      </c>
      <c r="AJ20">
        <v>0</v>
      </c>
      <c r="AK20">
        <v>0</v>
      </c>
      <c r="AL20">
        <v>0</v>
      </c>
      <c r="AM20">
        <v>0</v>
      </c>
      <c r="AN20">
        <v>0</v>
      </c>
      <c r="AO20">
        <v>0</v>
      </c>
      <c r="AP20">
        <v>0</v>
      </c>
      <c r="AQ20">
        <v>0</v>
      </c>
      <c r="AR20">
        <v>0</v>
      </c>
      <c r="AS20">
        <v>0</v>
      </c>
      <c r="AT20">
        <v>0</v>
      </c>
      <c r="AU20">
        <v>0</v>
      </c>
      <c r="AV20">
        <v>0</v>
      </c>
      <c r="AW20">
        <v>0</v>
      </c>
      <c r="AX20">
        <v>0</v>
      </c>
      <c r="AY20">
        <v>0</v>
      </c>
      <c r="AZ20">
        <v>0</v>
      </c>
      <c r="BA20">
        <f t="shared" si="0"/>
        <v>0.32485420689799999</v>
      </c>
    </row>
    <row r="21" spans="1:53" ht="14.45" x14ac:dyDescent="0.3">
      <c r="A21" t="s">
        <v>54</v>
      </c>
      <c r="D21">
        <v>0</v>
      </c>
      <c r="E21">
        <v>0</v>
      </c>
      <c r="F21">
        <v>0</v>
      </c>
      <c r="G21">
        <v>0</v>
      </c>
      <c r="H21">
        <v>0</v>
      </c>
      <c r="I21">
        <v>0</v>
      </c>
      <c r="J21">
        <v>0</v>
      </c>
      <c r="K21">
        <v>0</v>
      </c>
      <c r="L21">
        <v>0</v>
      </c>
      <c r="M21">
        <v>0</v>
      </c>
      <c r="N21">
        <v>0</v>
      </c>
      <c r="O21">
        <v>0</v>
      </c>
      <c r="P21">
        <v>0</v>
      </c>
      <c r="Q21">
        <v>0</v>
      </c>
      <c r="R21">
        <v>0</v>
      </c>
      <c r="S21">
        <v>9.4973288928600005E-2</v>
      </c>
      <c r="T21">
        <v>0</v>
      </c>
      <c r="U21" s="3">
        <v>0</v>
      </c>
      <c r="V21">
        <v>0</v>
      </c>
      <c r="W21">
        <v>0</v>
      </c>
      <c r="X21">
        <v>0</v>
      </c>
      <c r="Y21">
        <v>3.2760473566400002E-2</v>
      </c>
      <c r="Z21">
        <v>0</v>
      </c>
      <c r="AA21">
        <v>0</v>
      </c>
      <c r="AB21">
        <v>0</v>
      </c>
      <c r="AC21">
        <v>0</v>
      </c>
      <c r="AD21">
        <v>0</v>
      </c>
      <c r="AE21">
        <v>0</v>
      </c>
      <c r="AF21">
        <v>0</v>
      </c>
      <c r="AH21">
        <v>0</v>
      </c>
      <c r="AI21">
        <v>0</v>
      </c>
      <c r="AJ21">
        <v>0</v>
      </c>
      <c r="AK21">
        <v>0</v>
      </c>
      <c r="AL21">
        <v>0</v>
      </c>
      <c r="AM21">
        <v>0</v>
      </c>
      <c r="AN21">
        <v>0</v>
      </c>
      <c r="AO21">
        <v>0</v>
      </c>
      <c r="AP21">
        <v>0</v>
      </c>
      <c r="AQ21">
        <v>0</v>
      </c>
      <c r="AR21">
        <v>0</v>
      </c>
      <c r="AS21">
        <v>0</v>
      </c>
      <c r="AT21">
        <v>0</v>
      </c>
      <c r="AU21">
        <v>0</v>
      </c>
      <c r="AV21">
        <v>0</v>
      </c>
      <c r="AW21">
        <v>0</v>
      </c>
      <c r="AX21">
        <v>0</v>
      </c>
      <c r="AY21">
        <v>0</v>
      </c>
      <c r="AZ21">
        <v>0</v>
      </c>
      <c r="BA21">
        <f t="shared" si="0"/>
        <v>0.12773376249500001</v>
      </c>
    </row>
    <row r="22" spans="1:53" ht="14.45" x14ac:dyDescent="0.3">
      <c r="A22" t="s">
        <v>55</v>
      </c>
      <c r="D22">
        <v>0</v>
      </c>
      <c r="E22">
        <v>0</v>
      </c>
      <c r="F22">
        <v>0</v>
      </c>
      <c r="G22">
        <v>0</v>
      </c>
      <c r="H22">
        <v>0</v>
      </c>
      <c r="I22">
        <v>0</v>
      </c>
      <c r="J22">
        <v>0</v>
      </c>
      <c r="K22">
        <v>0</v>
      </c>
      <c r="L22">
        <v>0</v>
      </c>
      <c r="M22">
        <v>0</v>
      </c>
      <c r="N22">
        <v>0</v>
      </c>
      <c r="O22">
        <v>0</v>
      </c>
      <c r="P22">
        <v>0</v>
      </c>
      <c r="Q22">
        <v>0</v>
      </c>
      <c r="R22">
        <v>0</v>
      </c>
      <c r="S22">
        <v>0</v>
      </c>
      <c r="T22">
        <v>0</v>
      </c>
      <c r="U22">
        <v>0</v>
      </c>
      <c r="V22" s="3">
        <v>0</v>
      </c>
      <c r="W22">
        <v>0</v>
      </c>
      <c r="X22">
        <v>0</v>
      </c>
      <c r="Y22" s="1">
        <v>0.61141439037500001</v>
      </c>
      <c r="Z22">
        <v>0</v>
      </c>
      <c r="AA22">
        <v>0</v>
      </c>
      <c r="AB22">
        <v>0</v>
      </c>
      <c r="AC22">
        <v>0</v>
      </c>
      <c r="AD22">
        <v>0</v>
      </c>
      <c r="AE22">
        <v>0</v>
      </c>
      <c r="AF22">
        <v>0</v>
      </c>
      <c r="AH22">
        <v>0</v>
      </c>
      <c r="AI22">
        <v>0</v>
      </c>
      <c r="AJ22">
        <v>0</v>
      </c>
      <c r="AK22">
        <v>0</v>
      </c>
      <c r="AL22">
        <v>0</v>
      </c>
      <c r="AM22">
        <v>0</v>
      </c>
      <c r="AN22">
        <v>0</v>
      </c>
      <c r="AO22">
        <v>0</v>
      </c>
      <c r="AP22">
        <v>0</v>
      </c>
      <c r="AQ22">
        <v>0</v>
      </c>
      <c r="AR22">
        <v>0</v>
      </c>
      <c r="AS22">
        <v>0</v>
      </c>
      <c r="AT22">
        <v>0</v>
      </c>
      <c r="AU22">
        <v>0</v>
      </c>
      <c r="AV22">
        <v>0</v>
      </c>
      <c r="AW22">
        <v>0</v>
      </c>
      <c r="AX22">
        <v>0</v>
      </c>
      <c r="AY22">
        <v>0</v>
      </c>
      <c r="AZ22">
        <v>0</v>
      </c>
      <c r="BA22">
        <f t="shared" si="0"/>
        <v>0.61141439037500001</v>
      </c>
    </row>
    <row r="23" spans="1:53" ht="14.45" x14ac:dyDescent="0.3">
      <c r="A23" t="s">
        <v>56</v>
      </c>
      <c r="D23">
        <v>0</v>
      </c>
      <c r="E23">
        <v>0</v>
      </c>
      <c r="F23">
        <v>0</v>
      </c>
      <c r="G23">
        <v>0</v>
      </c>
      <c r="H23">
        <v>0</v>
      </c>
      <c r="I23">
        <v>0</v>
      </c>
      <c r="J23">
        <v>0</v>
      </c>
      <c r="K23">
        <v>0</v>
      </c>
      <c r="L23">
        <v>0</v>
      </c>
      <c r="M23">
        <v>0</v>
      </c>
      <c r="N23">
        <v>0</v>
      </c>
      <c r="O23">
        <v>0</v>
      </c>
      <c r="P23">
        <v>0</v>
      </c>
      <c r="Q23">
        <v>0</v>
      </c>
      <c r="R23">
        <v>0</v>
      </c>
      <c r="S23">
        <v>0</v>
      </c>
      <c r="T23">
        <v>0</v>
      </c>
      <c r="U23">
        <v>0</v>
      </c>
      <c r="V23">
        <v>0</v>
      </c>
      <c r="W23" s="5">
        <v>9.4826931247599999E-2</v>
      </c>
      <c r="X23">
        <v>0</v>
      </c>
      <c r="Y23">
        <v>0</v>
      </c>
      <c r="Z23">
        <v>0</v>
      </c>
      <c r="AA23">
        <v>0</v>
      </c>
      <c r="AB23">
        <v>0</v>
      </c>
      <c r="AC23">
        <v>0</v>
      </c>
      <c r="AD23">
        <v>0</v>
      </c>
      <c r="AE23">
        <v>0</v>
      </c>
      <c r="AF23">
        <v>0</v>
      </c>
      <c r="AH23">
        <v>0</v>
      </c>
      <c r="AI23">
        <v>0</v>
      </c>
      <c r="AJ23">
        <v>0</v>
      </c>
      <c r="AK23">
        <v>0</v>
      </c>
      <c r="AL23">
        <v>0</v>
      </c>
      <c r="AM23">
        <v>0</v>
      </c>
      <c r="AN23">
        <v>0</v>
      </c>
      <c r="AO23">
        <v>0</v>
      </c>
      <c r="AP23">
        <v>0</v>
      </c>
      <c r="AQ23">
        <v>0</v>
      </c>
      <c r="AR23">
        <v>0</v>
      </c>
      <c r="AS23">
        <v>0</v>
      </c>
      <c r="AT23">
        <v>0</v>
      </c>
      <c r="AU23">
        <v>0</v>
      </c>
      <c r="AV23">
        <v>0</v>
      </c>
      <c r="AW23">
        <v>0</v>
      </c>
      <c r="AX23">
        <v>0</v>
      </c>
      <c r="AY23">
        <v>0</v>
      </c>
      <c r="AZ23">
        <v>0</v>
      </c>
      <c r="BA23">
        <f t="shared" si="0"/>
        <v>9.4826931247599999E-2</v>
      </c>
    </row>
    <row r="24" spans="1:53" ht="14.45" x14ac:dyDescent="0.3">
      <c r="A24" t="s">
        <v>57</v>
      </c>
      <c r="D24">
        <v>0</v>
      </c>
      <c r="E24">
        <v>0</v>
      </c>
      <c r="F24">
        <v>0</v>
      </c>
      <c r="G24">
        <v>0</v>
      </c>
      <c r="H24">
        <v>0</v>
      </c>
      <c r="I24">
        <v>0</v>
      </c>
      <c r="J24">
        <v>0</v>
      </c>
      <c r="K24">
        <v>0</v>
      </c>
      <c r="L24">
        <v>0</v>
      </c>
      <c r="M24">
        <v>0</v>
      </c>
      <c r="N24">
        <v>0</v>
      </c>
      <c r="O24">
        <v>0</v>
      </c>
      <c r="P24">
        <v>0</v>
      </c>
      <c r="Q24">
        <v>0</v>
      </c>
      <c r="R24">
        <v>0</v>
      </c>
      <c r="S24">
        <v>0</v>
      </c>
      <c r="T24">
        <v>0</v>
      </c>
      <c r="U24">
        <v>0</v>
      </c>
      <c r="V24">
        <v>0</v>
      </c>
      <c r="W24">
        <v>0</v>
      </c>
      <c r="X24" s="5">
        <v>0.38779192600169998</v>
      </c>
      <c r="Y24">
        <v>0</v>
      </c>
      <c r="Z24">
        <v>0</v>
      </c>
      <c r="AA24">
        <v>0</v>
      </c>
      <c r="AB24">
        <v>0</v>
      </c>
      <c r="AC24">
        <v>0</v>
      </c>
      <c r="AD24">
        <v>0</v>
      </c>
      <c r="AE24">
        <v>0</v>
      </c>
      <c r="AF24">
        <v>0</v>
      </c>
      <c r="AH24">
        <v>0</v>
      </c>
      <c r="AI24">
        <v>0</v>
      </c>
      <c r="AJ24">
        <v>0</v>
      </c>
      <c r="AK24">
        <v>0</v>
      </c>
      <c r="AL24">
        <v>0</v>
      </c>
      <c r="AM24">
        <v>0</v>
      </c>
      <c r="AN24">
        <v>0</v>
      </c>
      <c r="AO24">
        <v>0</v>
      </c>
      <c r="AP24">
        <v>0</v>
      </c>
      <c r="AQ24">
        <v>0</v>
      </c>
      <c r="AR24">
        <v>0</v>
      </c>
      <c r="AS24">
        <v>0</v>
      </c>
      <c r="AT24">
        <v>0</v>
      </c>
      <c r="AU24">
        <v>0</v>
      </c>
      <c r="AV24">
        <v>0</v>
      </c>
      <c r="AW24">
        <v>0</v>
      </c>
      <c r="AX24">
        <v>0</v>
      </c>
      <c r="AY24">
        <v>0</v>
      </c>
      <c r="AZ24">
        <v>0</v>
      </c>
      <c r="BA24">
        <f t="shared" si="0"/>
        <v>0.38779192600169998</v>
      </c>
    </row>
    <row r="25" spans="1:53" ht="14.45" x14ac:dyDescent="0.3">
      <c r="A25" t="s">
        <v>58</v>
      </c>
      <c r="D25">
        <v>109.08478975738599</v>
      </c>
      <c r="E25">
        <v>13.37619017706</v>
      </c>
      <c r="F25">
        <v>16.255446866659</v>
      </c>
      <c r="G25">
        <v>0</v>
      </c>
      <c r="H25">
        <v>0</v>
      </c>
      <c r="I25">
        <v>5.1065254531100006</v>
      </c>
      <c r="J25">
        <v>0</v>
      </c>
      <c r="K25">
        <v>0</v>
      </c>
      <c r="L25">
        <v>0</v>
      </c>
      <c r="M25">
        <v>0</v>
      </c>
      <c r="N25">
        <v>0</v>
      </c>
      <c r="O25">
        <v>2.520959400063</v>
      </c>
      <c r="P25">
        <v>0</v>
      </c>
      <c r="Q25">
        <v>0</v>
      </c>
      <c r="R25">
        <v>0</v>
      </c>
      <c r="S25">
        <v>0.120749234365</v>
      </c>
      <c r="T25">
        <v>0</v>
      </c>
      <c r="U25">
        <v>0</v>
      </c>
      <c r="V25">
        <v>0</v>
      </c>
      <c r="W25">
        <v>0</v>
      </c>
      <c r="X25">
        <v>0</v>
      </c>
      <c r="Y25" s="3">
        <v>2763.2423304674448</v>
      </c>
      <c r="Z25">
        <v>3.2833550465050996</v>
      </c>
      <c r="AA25">
        <v>1.3415676023000001</v>
      </c>
      <c r="AB25">
        <v>11.529062422385</v>
      </c>
      <c r="AC25">
        <v>18.258609536184398</v>
      </c>
      <c r="AD25">
        <v>4.0790295078589995</v>
      </c>
      <c r="AE25">
        <v>134.94826990437571</v>
      </c>
      <c r="AF25">
        <v>0.25882216063239999</v>
      </c>
      <c r="AH25">
        <v>0</v>
      </c>
      <c r="AI25">
        <v>0</v>
      </c>
      <c r="AJ25">
        <v>0</v>
      </c>
      <c r="AK25">
        <v>0</v>
      </c>
      <c r="AL25">
        <v>0</v>
      </c>
      <c r="AM25">
        <v>0.33992407010000003</v>
      </c>
      <c r="AN25">
        <v>0.110465403073</v>
      </c>
      <c r="AO25">
        <v>0</v>
      </c>
      <c r="AP25">
        <v>0.10806055168299999</v>
      </c>
      <c r="AQ25">
        <v>9.4523832800160008</v>
      </c>
      <c r="AR25">
        <v>0.10777922763</v>
      </c>
      <c r="AS25">
        <v>0</v>
      </c>
      <c r="AT25">
        <v>0</v>
      </c>
      <c r="AU25">
        <v>0</v>
      </c>
      <c r="AV25">
        <v>0</v>
      </c>
      <c r="AW25">
        <v>0</v>
      </c>
      <c r="AX25">
        <v>0</v>
      </c>
      <c r="AY25">
        <v>4.2554988728536003</v>
      </c>
      <c r="AZ25">
        <v>3.9689412579600005</v>
      </c>
      <c r="BA25">
        <f t="shared" si="0"/>
        <v>3101.7487601996449</v>
      </c>
    </row>
    <row r="26" spans="1:53" ht="14.45" x14ac:dyDescent="0.3">
      <c r="A26" t="s">
        <v>59</v>
      </c>
      <c r="D26">
        <v>0</v>
      </c>
      <c r="E26">
        <v>0</v>
      </c>
      <c r="F26">
        <v>0</v>
      </c>
      <c r="G26">
        <v>0</v>
      </c>
      <c r="H26">
        <v>0</v>
      </c>
      <c r="I26">
        <v>0.32325915728250004</v>
      </c>
      <c r="J26">
        <v>0</v>
      </c>
      <c r="K26">
        <v>0</v>
      </c>
      <c r="L26">
        <v>0</v>
      </c>
      <c r="M26">
        <v>0</v>
      </c>
      <c r="N26">
        <v>0</v>
      </c>
      <c r="O26">
        <v>0</v>
      </c>
      <c r="P26">
        <v>0</v>
      </c>
      <c r="Q26">
        <v>0</v>
      </c>
      <c r="R26">
        <v>0</v>
      </c>
      <c r="S26">
        <v>0</v>
      </c>
      <c r="T26">
        <v>0</v>
      </c>
      <c r="U26">
        <v>0</v>
      </c>
      <c r="V26">
        <v>0</v>
      </c>
      <c r="W26">
        <v>0</v>
      </c>
      <c r="X26">
        <v>0</v>
      </c>
      <c r="Y26">
        <v>1.6008561960571999</v>
      </c>
      <c r="Z26" s="5">
        <v>1.1614936403563001</v>
      </c>
      <c r="AA26">
        <v>0</v>
      </c>
      <c r="AB26">
        <v>0</v>
      </c>
      <c r="AC26">
        <v>0</v>
      </c>
      <c r="AD26">
        <v>0</v>
      </c>
      <c r="AE26">
        <v>0</v>
      </c>
      <c r="AF26">
        <v>0</v>
      </c>
      <c r="AH26">
        <v>0</v>
      </c>
      <c r="AI26">
        <v>0</v>
      </c>
      <c r="AJ26">
        <v>0</v>
      </c>
      <c r="AK26">
        <v>0</v>
      </c>
      <c r="AL26">
        <v>0</v>
      </c>
      <c r="AM26">
        <v>0</v>
      </c>
      <c r="AN26">
        <v>5.84267418089E-2</v>
      </c>
      <c r="AO26">
        <v>0</v>
      </c>
      <c r="AP26">
        <v>0</v>
      </c>
      <c r="AQ26">
        <v>0</v>
      </c>
      <c r="AR26">
        <v>0</v>
      </c>
      <c r="AS26">
        <v>0</v>
      </c>
      <c r="AT26">
        <v>0</v>
      </c>
      <c r="AU26">
        <v>0</v>
      </c>
      <c r="AV26">
        <v>0</v>
      </c>
      <c r="AW26">
        <v>0</v>
      </c>
      <c r="AX26">
        <v>0</v>
      </c>
      <c r="AY26">
        <v>0</v>
      </c>
      <c r="AZ26">
        <v>0</v>
      </c>
      <c r="BA26">
        <f t="shared" si="0"/>
        <v>3.1440357355048998</v>
      </c>
    </row>
    <row r="27" spans="1:53" ht="14.45" x14ac:dyDescent="0.3">
      <c r="A27" t="s">
        <v>60</v>
      </c>
      <c r="D27">
        <v>0</v>
      </c>
      <c r="E27">
        <v>0</v>
      </c>
      <c r="F27">
        <v>0</v>
      </c>
      <c r="G27">
        <v>0</v>
      </c>
      <c r="H27">
        <v>0</v>
      </c>
      <c r="I27">
        <v>0</v>
      </c>
      <c r="J27">
        <v>0</v>
      </c>
      <c r="K27">
        <v>0</v>
      </c>
      <c r="L27">
        <v>0</v>
      </c>
      <c r="M27">
        <v>0</v>
      </c>
      <c r="N27">
        <v>0</v>
      </c>
      <c r="O27">
        <v>0</v>
      </c>
      <c r="P27">
        <v>0</v>
      </c>
      <c r="Q27">
        <v>0</v>
      </c>
      <c r="R27">
        <v>0</v>
      </c>
      <c r="S27">
        <v>0</v>
      </c>
      <c r="T27">
        <v>0</v>
      </c>
      <c r="U27">
        <v>0</v>
      </c>
      <c r="V27">
        <v>0</v>
      </c>
      <c r="W27">
        <v>0</v>
      </c>
      <c r="X27">
        <v>0</v>
      </c>
      <c r="Y27">
        <v>0</v>
      </c>
      <c r="Z27">
        <v>0</v>
      </c>
      <c r="AA27" s="3">
        <v>0</v>
      </c>
      <c r="AB27">
        <v>0</v>
      </c>
      <c r="AC27" s="1">
        <v>0.53576624447800003</v>
      </c>
      <c r="AD27">
        <v>0</v>
      </c>
      <c r="AE27">
        <v>0</v>
      </c>
      <c r="AF27">
        <v>0</v>
      </c>
      <c r="AH27">
        <v>0</v>
      </c>
      <c r="AI27" s="1">
        <v>0.64543164443099998</v>
      </c>
      <c r="AJ27">
        <v>0</v>
      </c>
      <c r="AK27">
        <v>0</v>
      </c>
      <c r="AL27">
        <v>0</v>
      </c>
      <c r="AM27">
        <v>0</v>
      </c>
      <c r="AN27" s="1">
        <v>0.245346159896</v>
      </c>
      <c r="AO27">
        <v>0</v>
      </c>
      <c r="AP27">
        <v>0</v>
      </c>
      <c r="AQ27">
        <v>0</v>
      </c>
      <c r="AR27">
        <v>0</v>
      </c>
      <c r="AS27">
        <v>0</v>
      </c>
      <c r="AT27">
        <v>0</v>
      </c>
      <c r="AU27">
        <v>0</v>
      </c>
      <c r="AV27">
        <v>0</v>
      </c>
      <c r="AW27" s="1">
        <v>0.17379740968400001</v>
      </c>
      <c r="AX27">
        <v>0</v>
      </c>
      <c r="AY27">
        <v>0</v>
      </c>
      <c r="AZ27">
        <v>0</v>
      </c>
      <c r="BA27">
        <f t="shared" si="0"/>
        <v>1.6003414584890001</v>
      </c>
    </row>
    <row r="28" spans="1:53" ht="14.45" x14ac:dyDescent="0.3">
      <c r="A28" t="s">
        <v>61</v>
      </c>
      <c r="D28">
        <v>0</v>
      </c>
      <c r="E28">
        <v>0</v>
      </c>
      <c r="F28">
        <v>0</v>
      </c>
      <c r="G28">
        <v>0</v>
      </c>
      <c r="H28">
        <v>0</v>
      </c>
      <c r="I28">
        <v>0</v>
      </c>
      <c r="J28">
        <v>0</v>
      </c>
      <c r="K28">
        <v>0</v>
      </c>
      <c r="L28">
        <v>0</v>
      </c>
      <c r="M28">
        <v>0</v>
      </c>
      <c r="N28">
        <v>0</v>
      </c>
      <c r="O28">
        <v>0</v>
      </c>
      <c r="P28">
        <v>0</v>
      </c>
      <c r="Q28">
        <v>0</v>
      </c>
      <c r="R28">
        <v>0</v>
      </c>
      <c r="S28">
        <v>0</v>
      </c>
      <c r="T28">
        <v>0</v>
      </c>
      <c r="U28">
        <v>0</v>
      </c>
      <c r="V28">
        <v>0</v>
      </c>
      <c r="W28">
        <v>0</v>
      </c>
      <c r="X28">
        <v>0</v>
      </c>
      <c r="Y28" s="1">
        <v>1.8570138334163</v>
      </c>
      <c r="Z28">
        <v>0</v>
      </c>
      <c r="AA28">
        <v>0</v>
      </c>
      <c r="AB28" s="3">
        <v>0</v>
      </c>
      <c r="AC28" s="1">
        <v>0.20478284526599999</v>
      </c>
      <c r="AD28">
        <v>0</v>
      </c>
      <c r="AE28" s="1">
        <v>2.3788246349480002</v>
      </c>
      <c r="AF28">
        <v>0</v>
      </c>
      <c r="AH28">
        <v>0</v>
      </c>
      <c r="AI28">
        <v>0</v>
      </c>
      <c r="AJ28">
        <v>0</v>
      </c>
      <c r="AK28">
        <v>0</v>
      </c>
      <c r="AL28">
        <v>0</v>
      </c>
      <c r="AM28">
        <v>0</v>
      </c>
      <c r="AN28">
        <v>0</v>
      </c>
      <c r="AO28">
        <v>0</v>
      </c>
      <c r="AP28">
        <v>0</v>
      </c>
      <c r="AQ28">
        <v>0</v>
      </c>
      <c r="AR28">
        <v>0</v>
      </c>
      <c r="AS28">
        <v>0</v>
      </c>
      <c r="AT28">
        <v>0</v>
      </c>
      <c r="AU28">
        <v>0</v>
      </c>
      <c r="AV28">
        <v>0</v>
      </c>
      <c r="AW28">
        <v>0</v>
      </c>
      <c r="AX28">
        <v>0</v>
      </c>
      <c r="AY28" s="1">
        <v>0.182563198466</v>
      </c>
      <c r="AZ28">
        <v>0</v>
      </c>
      <c r="BA28">
        <f t="shared" si="0"/>
        <v>4.6231845120963007</v>
      </c>
    </row>
    <row r="29" spans="1:53" ht="14.45" x14ac:dyDescent="0.3">
      <c r="A29" t="s">
        <v>62</v>
      </c>
      <c r="E29" s="1">
        <v>0.36507265984600001</v>
      </c>
      <c r="F29" s="1">
        <v>0</v>
      </c>
      <c r="G29" s="1">
        <v>0</v>
      </c>
      <c r="H29" s="1">
        <v>0</v>
      </c>
      <c r="I29" s="1">
        <v>0</v>
      </c>
      <c r="J29" s="1">
        <v>0</v>
      </c>
      <c r="K29" s="1">
        <v>0</v>
      </c>
      <c r="L29" s="1">
        <v>0</v>
      </c>
      <c r="M29" s="1">
        <v>0</v>
      </c>
      <c r="N29" s="1">
        <v>0</v>
      </c>
      <c r="O29" s="1">
        <v>0</v>
      </c>
      <c r="P29" s="1">
        <v>0</v>
      </c>
      <c r="Q29" s="1">
        <v>0</v>
      </c>
      <c r="R29" s="1">
        <v>0</v>
      </c>
      <c r="S29" s="1">
        <v>0</v>
      </c>
      <c r="T29" s="1">
        <v>0</v>
      </c>
      <c r="U29" s="1">
        <v>0</v>
      </c>
      <c r="V29" s="1">
        <v>0</v>
      </c>
      <c r="W29" s="1">
        <v>0</v>
      </c>
      <c r="X29" s="1">
        <v>0</v>
      </c>
      <c r="Y29" s="1">
        <v>2.3772301754551997</v>
      </c>
      <c r="Z29" s="1">
        <v>0</v>
      </c>
      <c r="AA29" s="1">
        <v>0</v>
      </c>
      <c r="AB29" s="1">
        <v>0.96719626891499999</v>
      </c>
      <c r="AC29" s="5">
        <v>0.55754247384300004</v>
      </c>
      <c r="AD29" s="1">
        <v>0</v>
      </c>
      <c r="AE29" s="1">
        <v>0</v>
      </c>
      <c r="AF29" s="1">
        <v>0</v>
      </c>
      <c r="AG29" s="1"/>
      <c r="AH29" s="1">
        <v>0</v>
      </c>
      <c r="AI29" s="1">
        <v>0</v>
      </c>
      <c r="AJ29" s="1">
        <v>0</v>
      </c>
      <c r="AK29" s="1">
        <v>0</v>
      </c>
      <c r="AL29" s="1">
        <v>0</v>
      </c>
      <c r="AM29" s="1">
        <v>0</v>
      </c>
      <c r="AN29" s="1">
        <v>0</v>
      </c>
      <c r="AO29" s="1">
        <v>0</v>
      </c>
      <c r="AP29" s="1">
        <v>0</v>
      </c>
      <c r="AQ29" s="1">
        <v>0</v>
      </c>
      <c r="AR29" s="1">
        <v>0</v>
      </c>
      <c r="AS29" s="1">
        <v>0</v>
      </c>
      <c r="AT29">
        <v>0</v>
      </c>
      <c r="AU29" s="1">
        <v>0</v>
      </c>
      <c r="AV29" s="1">
        <v>0</v>
      </c>
      <c r="AW29" s="1">
        <v>0</v>
      </c>
      <c r="AX29" s="1">
        <v>0</v>
      </c>
      <c r="AY29" s="1">
        <v>0</v>
      </c>
      <c r="AZ29" s="1">
        <v>0.31970252356200002</v>
      </c>
      <c r="BA29">
        <f t="shared" si="0"/>
        <v>4.5867441016211998</v>
      </c>
    </row>
    <row r="30" spans="1:53" ht="14.45" x14ac:dyDescent="0.3">
      <c r="A30" t="s">
        <v>63</v>
      </c>
      <c r="D30" s="1">
        <v>0</v>
      </c>
      <c r="E30" s="1">
        <v>0</v>
      </c>
      <c r="F30" s="1">
        <v>0</v>
      </c>
      <c r="G30" s="1">
        <v>0</v>
      </c>
      <c r="H30" s="1">
        <v>0</v>
      </c>
      <c r="I30" s="1">
        <v>0</v>
      </c>
      <c r="J30" s="1">
        <v>0</v>
      </c>
      <c r="K30" s="1">
        <v>0</v>
      </c>
      <c r="L30" s="1">
        <v>0</v>
      </c>
      <c r="M30" s="1">
        <v>0</v>
      </c>
      <c r="N30" s="1">
        <v>0</v>
      </c>
      <c r="O30" s="1">
        <v>0</v>
      </c>
      <c r="P30" s="1">
        <v>0</v>
      </c>
      <c r="Q30" s="1">
        <v>0</v>
      </c>
      <c r="R30" s="1">
        <v>0</v>
      </c>
      <c r="S30" s="1">
        <v>0</v>
      </c>
      <c r="T30" s="1">
        <v>0</v>
      </c>
      <c r="U30" s="1">
        <v>0</v>
      </c>
      <c r="V30" s="1">
        <v>0</v>
      </c>
      <c r="W30" s="1">
        <v>0</v>
      </c>
      <c r="X30" s="1">
        <v>0</v>
      </c>
      <c r="Y30" s="1">
        <v>0.879145784486</v>
      </c>
      <c r="Z30">
        <v>0</v>
      </c>
      <c r="AA30">
        <v>0</v>
      </c>
      <c r="AB30">
        <v>0.65402593694900002</v>
      </c>
      <c r="AC30">
        <v>0.30199056737300001</v>
      </c>
      <c r="AD30" s="5">
        <v>665.4633</v>
      </c>
      <c r="AE30" s="1">
        <v>18.462365783399505</v>
      </c>
      <c r="AF30" s="1">
        <v>1.2296835203000001</v>
      </c>
      <c r="AG30" s="1">
        <v>26.27</v>
      </c>
      <c r="AH30">
        <v>0</v>
      </c>
      <c r="AI30">
        <v>6.6634278788700003</v>
      </c>
      <c r="AJ30">
        <v>0</v>
      </c>
      <c r="AK30">
        <v>0</v>
      </c>
      <c r="AL30">
        <v>0</v>
      </c>
      <c r="AM30">
        <v>0</v>
      </c>
      <c r="AN30">
        <v>0</v>
      </c>
      <c r="AO30">
        <v>0</v>
      </c>
      <c r="AP30">
        <v>0</v>
      </c>
      <c r="AQ30">
        <v>0.99536760673899993</v>
      </c>
      <c r="AR30">
        <v>0</v>
      </c>
      <c r="AS30">
        <v>0</v>
      </c>
      <c r="AT30">
        <v>0</v>
      </c>
      <c r="AU30">
        <v>0</v>
      </c>
      <c r="AV30">
        <v>0</v>
      </c>
      <c r="AW30">
        <v>0</v>
      </c>
      <c r="AX30">
        <v>0</v>
      </c>
      <c r="AY30">
        <v>0</v>
      </c>
      <c r="AZ30">
        <v>0</v>
      </c>
      <c r="BA30">
        <f t="shared" si="0"/>
        <v>720.9193070781165</v>
      </c>
    </row>
    <row r="31" spans="1:53" ht="14.45" x14ac:dyDescent="0.3">
      <c r="A31" t="s">
        <v>64</v>
      </c>
      <c r="D31">
        <v>2.0591974205170001</v>
      </c>
      <c r="E31">
        <v>0</v>
      </c>
      <c r="F31">
        <v>0</v>
      </c>
      <c r="G31">
        <v>0</v>
      </c>
      <c r="H31">
        <v>0</v>
      </c>
      <c r="I31">
        <v>0</v>
      </c>
      <c r="J31">
        <v>0</v>
      </c>
      <c r="K31">
        <v>0</v>
      </c>
      <c r="L31">
        <v>0</v>
      </c>
      <c r="M31">
        <v>0</v>
      </c>
      <c r="N31">
        <v>0</v>
      </c>
      <c r="O31">
        <v>0</v>
      </c>
      <c r="P31">
        <v>0</v>
      </c>
      <c r="Q31">
        <v>0</v>
      </c>
      <c r="R31">
        <v>0</v>
      </c>
      <c r="S31">
        <v>0</v>
      </c>
      <c r="T31">
        <v>0</v>
      </c>
      <c r="U31">
        <v>0</v>
      </c>
      <c r="V31">
        <v>0.66258091038400002</v>
      </c>
      <c r="W31">
        <v>0</v>
      </c>
      <c r="X31">
        <v>0</v>
      </c>
      <c r="Y31">
        <v>19.852552091440597</v>
      </c>
      <c r="Z31">
        <v>0</v>
      </c>
      <c r="AA31">
        <v>5.4454154425899999</v>
      </c>
      <c r="AB31">
        <v>0</v>
      </c>
      <c r="AC31">
        <v>3.9384228079529997</v>
      </c>
      <c r="AD31">
        <v>1.626294904289</v>
      </c>
      <c r="AE31" s="3">
        <v>160.4994281981713</v>
      </c>
      <c r="AF31">
        <v>2.22313666265</v>
      </c>
      <c r="AG31">
        <v>26.08</v>
      </c>
      <c r="AH31">
        <v>0</v>
      </c>
      <c r="AI31">
        <v>2.410651484562</v>
      </c>
      <c r="AJ31">
        <v>3.3609303089990004</v>
      </c>
      <c r="AK31">
        <v>1.7894734641400001</v>
      </c>
      <c r="AL31">
        <v>0</v>
      </c>
      <c r="AM31">
        <v>0.16571973643400001</v>
      </c>
      <c r="AN31">
        <v>0</v>
      </c>
      <c r="AO31">
        <v>5.9842251807990001</v>
      </c>
      <c r="AP31">
        <v>0</v>
      </c>
      <c r="AQ31">
        <v>2.9663834125199999</v>
      </c>
      <c r="AR31">
        <v>0</v>
      </c>
      <c r="AS31">
        <v>0.42970783296100001</v>
      </c>
      <c r="AT31">
        <v>0</v>
      </c>
      <c r="AU31">
        <v>0</v>
      </c>
      <c r="AV31">
        <v>0</v>
      </c>
      <c r="AW31">
        <v>0</v>
      </c>
      <c r="AX31">
        <v>0</v>
      </c>
      <c r="AY31">
        <v>12.9932247146269</v>
      </c>
      <c r="AZ31">
        <v>0</v>
      </c>
      <c r="BA31">
        <f t="shared" si="0"/>
        <v>252.48734457303681</v>
      </c>
    </row>
    <row r="32" spans="1:53" ht="14.45" x14ac:dyDescent="0.3">
      <c r="A32" t="s">
        <v>65</v>
      </c>
      <c r="D32">
        <v>0</v>
      </c>
      <c r="E32">
        <v>0</v>
      </c>
      <c r="F32">
        <v>0</v>
      </c>
      <c r="G32">
        <v>0</v>
      </c>
      <c r="H32">
        <v>0</v>
      </c>
      <c r="I32">
        <v>0</v>
      </c>
      <c r="J32">
        <v>0</v>
      </c>
      <c r="K32">
        <v>0</v>
      </c>
      <c r="L32">
        <v>0</v>
      </c>
      <c r="M32">
        <v>0</v>
      </c>
      <c r="N32">
        <v>0</v>
      </c>
      <c r="O32">
        <v>0</v>
      </c>
      <c r="P32">
        <v>0</v>
      </c>
      <c r="Q32">
        <v>0</v>
      </c>
      <c r="R32">
        <v>0</v>
      </c>
      <c r="S32">
        <v>0</v>
      </c>
      <c r="T32">
        <v>0</v>
      </c>
      <c r="U32">
        <v>0</v>
      </c>
      <c r="V32">
        <v>0</v>
      </c>
      <c r="W32">
        <v>0</v>
      </c>
      <c r="X32">
        <v>0</v>
      </c>
      <c r="Y32">
        <v>0</v>
      </c>
      <c r="Z32">
        <v>0</v>
      </c>
      <c r="AA32">
        <v>0</v>
      </c>
      <c r="AB32">
        <v>0</v>
      </c>
      <c r="AC32">
        <v>0</v>
      </c>
      <c r="AD32">
        <v>0</v>
      </c>
      <c r="AE32">
        <v>0</v>
      </c>
      <c r="AF32" s="3">
        <v>0.77235102367399999</v>
      </c>
      <c r="AH32">
        <v>0</v>
      </c>
      <c r="AI32">
        <v>0</v>
      </c>
      <c r="AJ32">
        <v>0</v>
      </c>
      <c r="AK32">
        <v>0</v>
      </c>
      <c r="AL32">
        <v>0</v>
      </c>
      <c r="AM32">
        <v>0</v>
      </c>
      <c r="AN32">
        <v>0</v>
      </c>
      <c r="AO32">
        <v>0</v>
      </c>
      <c r="AP32">
        <v>0</v>
      </c>
      <c r="AQ32">
        <v>0</v>
      </c>
      <c r="AR32">
        <v>0</v>
      </c>
      <c r="AS32">
        <v>0</v>
      </c>
      <c r="AT32">
        <v>0</v>
      </c>
      <c r="AU32">
        <v>0</v>
      </c>
      <c r="AV32">
        <v>0</v>
      </c>
      <c r="AW32">
        <v>0</v>
      </c>
      <c r="AX32">
        <v>0</v>
      </c>
      <c r="AY32">
        <v>0.15333556140599999</v>
      </c>
      <c r="AZ32">
        <v>0</v>
      </c>
      <c r="BA32">
        <f t="shared" si="0"/>
        <v>0.92568658508000001</v>
      </c>
    </row>
    <row r="33" spans="1:53" ht="14.45" x14ac:dyDescent="0.3">
      <c r="A33" t="s">
        <v>13</v>
      </c>
      <c r="AE33" s="1">
        <v>8.0649999999999995</v>
      </c>
      <c r="AF33">
        <v>13.84</v>
      </c>
      <c r="AG33" s="3">
        <v>1916.528</v>
      </c>
      <c r="AH33">
        <v>0.77</v>
      </c>
      <c r="AI33">
        <v>13.08</v>
      </c>
      <c r="AJ33">
        <v>1.28</v>
      </c>
      <c r="AK33">
        <v>0.32</v>
      </c>
      <c r="AS33">
        <v>0.4</v>
      </c>
      <c r="AY33" s="1">
        <v>1.49</v>
      </c>
      <c r="BA33">
        <f>SUM(D33:AZ33)</f>
        <v>1955.7729999999999</v>
      </c>
    </row>
    <row r="34" spans="1:53" ht="14.45" x14ac:dyDescent="0.3">
      <c r="A34" t="s">
        <v>66</v>
      </c>
      <c r="D34">
        <v>0</v>
      </c>
      <c r="E34">
        <v>0</v>
      </c>
      <c r="F34">
        <v>0</v>
      </c>
      <c r="G34">
        <v>0</v>
      </c>
      <c r="H34">
        <v>0</v>
      </c>
      <c r="I34">
        <v>0</v>
      </c>
      <c r="J34">
        <v>0</v>
      </c>
      <c r="K34">
        <v>0</v>
      </c>
      <c r="L34">
        <v>0</v>
      </c>
      <c r="M34">
        <v>0</v>
      </c>
      <c r="N34">
        <v>0</v>
      </c>
      <c r="O34">
        <v>0</v>
      </c>
      <c r="P34">
        <v>0</v>
      </c>
      <c r="Q34">
        <v>0</v>
      </c>
      <c r="R34">
        <v>0</v>
      </c>
      <c r="S34">
        <v>0</v>
      </c>
      <c r="T34">
        <v>0</v>
      </c>
      <c r="U34">
        <v>0</v>
      </c>
      <c r="V34">
        <v>0</v>
      </c>
      <c r="W34">
        <v>0</v>
      </c>
      <c r="X34">
        <v>0</v>
      </c>
      <c r="Y34">
        <v>0</v>
      </c>
      <c r="Z34">
        <v>0</v>
      </c>
      <c r="AA34">
        <v>0</v>
      </c>
      <c r="AB34">
        <v>0</v>
      </c>
      <c r="AC34">
        <v>0</v>
      </c>
      <c r="AD34">
        <v>0</v>
      </c>
      <c r="AE34">
        <v>0</v>
      </c>
      <c r="AF34">
        <v>0</v>
      </c>
      <c r="AH34" s="5">
        <v>3.5069690360270003</v>
      </c>
      <c r="AI34">
        <v>0</v>
      </c>
      <c r="AJ34">
        <v>0</v>
      </c>
      <c r="AK34" s="1">
        <v>0.22627506036200001</v>
      </c>
      <c r="AL34">
        <v>0</v>
      </c>
      <c r="AM34">
        <v>0</v>
      </c>
      <c r="AN34">
        <v>0</v>
      </c>
      <c r="AO34">
        <v>0</v>
      </c>
      <c r="AP34">
        <v>0</v>
      </c>
      <c r="AQ34">
        <v>0</v>
      </c>
      <c r="AR34">
        <v>0</v>
      </c>
      <c r="AS34">
        <v>0</v>
      </c>
      <c r="AT34">
        <v>0</v>
      </c>
      <c r="AU34">
        <v>0</v>
      </c>
      <c r="AV34">
        <v>0</v>
      </c>
      <c r="AW34">
        <v>0</v>
      </c>
      <c r="AX34">
        <v>0</v>
      </c>
      <c r="AY34">
        <v>0</v>
      </c>
      <c r="AZ34">
        <v>0</v>
      </c>
      <c r="BA34">
        <f t="shared" si="0"/>
        <v>3.7332440963890003</v>
      </c>
    </row>
    <row r="35" spans="1:53" ht="14.45" x14ac:dyDescent="0.3">
      <c r="A35" t="s">
        <v>67</v>
      </c>
      <c r="D35">
        <v>0</v>
      </c>
      <c r="E35">
        <v>0</v>
      </c>
      <c r="F35">
        <v>0</v>
      </c>
      <c r="G35">
        <v>0</v>
      </c>
      <c r="H35">
        <v>0</v>
      </c>
      <c r="I35">
        <v>0</v>
      </c>
      <c r="J35">
        <v>0</v>
      </c>
      <c r="K35">
        <v>0</v>
      </c>
      <c r="L35">
        <v>0</v>
      </c>
      <c r="M35">
        <v>0</v>
      </c>
      <c r="N35">
        <v>0</v>
      </c>
      <c r="O35">
        <v>0</v>
      </c>
      <c r="P35">
        <v>0</v>
      </c>
      <c r="Q35">
        <v>0</v>
      </c>
      <c r="R35">
        <v>0</v>
      </c>
      <c r="S35">
        <v>0</v>
      </c>
      <c r="T35">
        <v>0</v>
      </c>
      <c r="U35">
        <v>0</v>
      </c>
      <c r="V35">
        <v>0</v>
      </c>
      <c r="W35">
        <v>0</v>
      </c>
      <c r="X35">
        <v>0</v>
      </c>
      <c r="Y35">
        <v>0</v>
      </c>
      <c r="Z35">
        <v>0</v>
      </c>
      <c r="AA35">
        <v>0</v>
      </c>
      <c r="AB35">
        <v>0</v>
      </c>
      <c r="AC35">
        <v>0</v>
      </c>
      <c r="AD35">
        <v>0</v>
      </c>
      <c r="AE35">
        <v>0</v>
      </c>
      <c r="AF35">
        <v>0</v>
      </c>
      <c r="AG35">
        <v>24.15</v>
      </c>
      <c r="AH35">
        <v>0</v>
      </c>
      <c r="AI35" s="5">
        <v>84.538365894752985</v>
      </c>
      <c r="AJ35">
        <v>0</v>
      </c>
      <c r="AK35">
        <v>0</v>
      </c>
      <c r="AL35">
        <v>0</v>
      </c>
      <c r="AM35">
        <v>0</v>
      </c>
      <c r="AN35">
        <v>0</v>
      </c>
      <c r="AO35">
        <v>0</v>
      </c>
      <c r="AP35">
        <v>0</v>
      </c>
      <c r="AQ35">
        <v>0</v>
      </c>
      <c r="AR35">
        <v>0</v>
      </c>
      <c r="AS35">
        <v>0</v>
      </c>
      <c r="AT35">
        <v>0</v>
      </c>
      <c r="AU35">
        <v>0</v>
      </c>
      <c r="AV35">
        <v>0</v>
      </c>
      <c r="AW35">
        <v>0</v>
      </c>
      <c r="AX35">
        <v>0</v>
      </c>
      <c r="AY35">
        <v>0</v>
      </c>
      <c r="AZ35">
        <v>0</v>
      </c>
      <c r="BA35">
        <f t="shared" si="0"/>
        <v>108.68836589475299</v>
      </c>
    </row>
    <row r="36" spans="1:53" ht="14.45" x14ac:dyDescent="0.3">
      <c r="A36" t="s">
        <v>68</v>
      </c>
      <c r="D36">
        <v>0</v>
      </c>
      <c r="E36">
        <v>0</v>
      </c>
      <c r="F36">
        <v>0</v>
      </c>
      <c r="G36">
        <v>0</v>
      </c>
      <c r="H36">
        <v>0</v>
      </c>
      <c r="I36">
        <v>0</v>
      </c>
      <c r="J36">
        <v>0</v>
      </c>
      <c r="K36">
        <v>0</v>
      </c>
      <c r="L36">
        <v>0</v>
      </c>
      <c r="M36">
        <v>0</v>
      </c>
      <c r="N36">
        <v>0</v>
      </c>
      <c r="O36">
        <v>0</v>
      </c>
      <c r="P36">
        <v>0</v>
      </c>
      <c r="Q36">
        <v>0</v>
      </c>
      <c r="R36">
        <v>0</v>
      </c>
      <c r="S36">
        <v>0</v>
      </c>
      <c r="T36">
        <v>0</v>
      </c>
      <c r="U36">
        <v>0</v>
      </c>
      <c r="V36">
        <v>0</v>
      </c>
      <c r="W36">
        <v>0</v>
      </c>
      <c r="X36">
        <v>0</v>
      </c>
      <c r="Y36">
        <v>0</v>
      </c>
      <c r="Z36">
        <v>0</v>
      </c>
      <c r="AA36">
        <v>0</v>
      </c>
      <c r="AB36">
        <v>0</v>
      </c>
      <c r="AC36">
        <v>0</v>
      </c>
      <c r="AD36">
        <v>0</v>
      </c>
      <c r="AE36">
        <v>0</v>
      </c>
      <c r="AF36">
        <v>0</v>
      </c>
      <c r="AG36">
        <v>5.42</v>
      </c>
      <c r="AH36" s="1">
        <v>0.19953521631500001</v>
      </c>
      <c r="AI36" s="1">
        <v>56.032016818163001</v>
      </c>
      <c r="AJ36" s="3">
        <v>53.928010148823006</v>
      </c>
      <c r="AK36" s="1">
        <v>0.44241785044100002</v>
      </c>
      <c r="AL36">
        <v>0</v>
      </c>
      <c r="AM36">
        <v>0</v>
      </c>
      <c r="AN36">
        <v>0</v>
      </c>
      <c r="AO36">
        <v>0</v>
      </c>
      <c r="AP36">
        <v>0</v>
      </c>
      <c r="AQ36">
        <v>0</v>
      </c>
      <c r="AR36">
        <v>0</v>
      </c>
      <c r="AS36">
        <v>0</v>
      </c>
      <c r="AT36">
        <v>0</v>
      </c>
      <c r="AU36">
        <v>0</v>
      </c>
      <c r="AV36">
        <v>0</v>
      </c>
      <c r="AW36">
        <v>0</v>
      </c>
      <c r="AX36">
        <v>0</v>
      </c>
      <c r="AY36">
        <v>0</v>
      </c>
      <c r="AZ36">
        <v>0</v>
      </c>
      <c r="BA36">
        <f t="shared" ref="BA36:BA52" si="1">SUM(D36:AZ36)</f>
        <v>116.02198003374201</v>
      </c>
    </row>
    <row r="37" spans="1:53" ht="14.45" x14ac:dyDescent="0.3">
      <c r="A37" t="s">
        <v>69</v>
      </c>
      <c r="D37">
        <v>0</v>
      </c>
      <c r="E37">
        <v>0</v>
      </c>
      <c r="F37">
        <v>0</v>
      </c>
      <c r="G37">
        <v>0</v>
      </c>
      <c r="H37">
        <v>0</v>
      </c>
      <c r="I37">
        <v>0</v>
      </c>
      <c r="J37">
        <v>0</v>
      </c>
      <c r="K37">
        <v>0</v>
      </c>
      <c r="L37">
        <v>0</v>
      </c>
      <c r="M37">
        <v>0</v>
      </c>
      <c r="N37">
        <v>0</v>
      </c>
      <c r="O37">
        <v>0</v>
      </c>
      <c r="P37">
        <v>0</v>
      </c>
      <c r="Q37">
        <v>0</v>
      </c>
      <c r="R37">
        <v>0</v>
      </c>
      <c r="S37">
        <v>0</v>
      </c>
      <c r="T37">
        <v>0</v>
      </c>
      <c r="U37">
        <v>0</v>
      </c>
      <c r="V37">
        <v>0</v>
      </c>
      <c r="W37">
        <v>0</v>
      </c>
      <c r="X37">
        <v>0</v>
      </c>
      <c r="Y37">
        <v>0</v>
      </c>
      <c r="Z37">
        <v>0</v>
      </c>
      <c r="AA37">
        <v>0</v>
      </c>
      <c r="AB37">
        <v>0</v>
      </c>
      <c r="AC37">
        <v>0</v>
      </c>
      <c r="AD37">
        <v>0</v>
      </c>
      <c r="AE37" s="1">
        <v>2.1397579695700002</v>
      </c>
      <c r="AF37">
        <v>0</v>
      </c>
      <c r="AH37" s="1">
        <v>5.5429960054550005</v>
      </c>
      <c r="AI37" s="1">
        <v>2.1685816178659998</v>
      </c>
      <c r="AJ37">
        <v>0</v>
      </c>
      <c r="AK37" s="3">
        <v>20.580568247534</v>
      </c>
      <c r="AL37">
        <v>0</v>
      </c>
      <c r="AM37">
        <v>0</v>
      </c>
      <c r="AN37">
        <v>0</v>
      </c>
      <c r="AO37">
        <v>0</v>
      </c>
      <c r="AP37">
        <v>0</v>
      </c>
      <c r="AQ37">
        <v>0</v>
      </c>
      <c r="AR37">
        <v>0</v>
      </c>
      <c r="AS37">
        <v>0</v>
      </c>
      <c r="AT37">
        <v>0</v>
      </c>
      <c r="AU37">
        <v>0</v>
      </c>
      <c r="AV37">
        <v>0</v>
      </c>
      <c r="AW37">
        <v>0</v>
      </c>
      <c r="AX37">
        <v>0</v>
      </c>
      <c r="AY37">
        <v>0</v>
      </c>
      <c r="AZ37">
        <v>0</v>
      </c>
      <c r="BA37">
        <f t="shared" si="1"/>
        <v>30.431903840425001</v>
      </c>
    </row>
    <row r="38" spans="1:53" ht="14.45" x14ac:dyDescent="0.3">
      <c r="A38" t="s">
        <v>70</v>
      </c>
      <c r="D38">
        <v>0</v>
      </c>
      <c r="E38">
        <v>0</v>
      </c>
      <c r="F38">
        <v>0</v>
      </c>
      <c r="G38">
        <v>0</v>
      </c>
      <c r="H38">
        <v>0</v>
      </c>
      <c r="I38">
        <v>0</v>
      </c>
      <c r="J38">
        <v>0</v>
      </c>
      <c r="K38">
        <v>0</v>
      </c>
      <c r="L38">
        <v>0</v>
      </c>
      <c r="M38">
        <v>0</v>
      </c>
      <c r="N38">
        <v>0</v>
      </c>
      <c r="O38">
        <v>0</v>
      </c>
      <c r="P38">
        <v>0</v>
      </c>
      <c r="Q38">
        <v>0</v>
      </c>
      <c r="R38">
        <v>0</v>
      </c>
      <c r="S38">
        <v>0</v>
      </c>
      <c r="T38">
        <v>0</v>
      </c>
      <c r="U38">
        <v>0</v>
      </c>
      <c r="V38">
        <v>0</v>
      </c>
      <c r="W38">
        <v>0</v>
      </c>
      <c r="X38">
        <v>0</v>
      </c>
      <c r="Y38">
        <v>0</v>
      </c>
      <c r="Z38">
        <v>0</v>
      </c>
      <c r="AA38">
        <v>0</v>
      </c>
      <c r="AB38">
        <v>0</v>
      </c>
      <c r="AC38">
        <v>0</v>
      </c>
      <c r="AD38">
        <v>0</v>
      </c>
      <c r="AE38" s="1">
        <v>0.40911648068099998</v>
      </c>
      <c r="AF38">
        <v>0</v>
      </c>
      <c r="AH38">
        <v>0</v>
      </c>
      <c r="AI38">
        <v>0</v>
      </c>
      <c r="AJ38">
        <v>0</v>
      </c>
      <c r="AK38">
        <v>0</v>
      </c>
      <c r="AL38" s="3">
        <v>0</v>
      </c>
      <c r="AM38">
        <v>0</v>
      </c>
      <c r="AN38">
        <v>0</v>
      </c>
      <c r="AO38">
        <v>0</v>
      </c>
      <c r="AP38">
        <v>0</v>
      </c>
      <c r="AQ38">
        <v>0</v>
      </c>
      <c r="AR38">
        <v>0</v>
      </c>
      <c r="AS38">
        <v>0</v>
      </c>
      <c r="AT38">
        <v>0</v>
      </c>
      <c r="AU38">
        <v>0</v>
      </c>
      <c r="AV38">
        <v>0</v>
      </c>
      <c r="AW38">
        <v>0</v>
      </c>
      <c r="AX38">
        <v>0</v>
      </c>
      <c r="AY38">
        <v>0</v>
      </c>
      <c r="AZ38">
        <v>0</v>
      </c>
      <c r="BA38">
        <f t="shared" si="1"/>
        <v>0.40911648068099998</v>
      </c>
    </row>
    <row r="39" spans="1:53" ht="14.45" x14ac:dyDescent="0.3">
      <c r="A39" t="s">
        <v>71</v>
      </c>
      <c r="D39">
        <v>0</v>
      </c>
      <c r="E39">
        <v>0</v>
      </c>
      <c r="F39">
        <v>0</v>
      </c>
      <c r="G39">
        <v>0</v>
      </c>
      <c r="H39">
        <v>0</v>
      </c>
      <c r="I39">
        <v>0</v>
      </c>
      <c r="J39">
        <v>0</v>
      </c>
      <c r="K39">
        <v>0</v>
      </c>
      <c r="L39">
        <v>0</v>
      </c>
      <c r="M39">
        <v>0</v>
      </c>
      <c r="N39">
        <v>0</v>
      </c>
      <c r="O39">
        <v>0</v>
      </c>
      <c r="P39">
        <v>0</v>
      </c>
      <c r="Q39">
        <v>0</v>
      </c>
      <c r="R39">
        <v>0</v>
      </c>
      <c r="S39">
        <v>0</v>
      </c>
      <c r="T39">
        <v>0</v>
      </c>
      <c r="U39">
        <v>0</v>
      </c>
      <c r="V39">
        <v>0</v>
      </c>
      <c r="W39">
        <v>0</v>
      </c>
      <c r="X39">
        <v>0</v>
      </c>
      <c r="Y39">
        <v>0</v>
      </c>
      <c r="Z39">
        <v>0</v>
      </c>
      <c r="AA39">
        <v>0</v>
      </c>
      <c r="AB39">
        <v>0</v>
      </c>
      <c r="AC39">
        <v>0</v>
      </c>
      <c r="AD39">
        <v>0</v>
      </c>
      <c r="AE39">
        <v>0</v>
      </c>
      <c r="AF39">
        <v>0</v>
      </c>
      <c r="AH39">
        <v>0</v>
      </c>
      <c r="AI39">
        <v>0</v>
      </c>
      <c r="AJ39">
        <v>0</v>
      </c>
      <c r="AK39">
        <v>0</v>
      </c>
      <c r="AL39">
        <v>0</v>
      </c>
      <c r="AM39" s="3">
        <v>0</v>
      </c>
      <c r="AN39">
        <v>0</v>
      </c>
      <c r="AO39">
        <v>0</v>
      </c>
      <c r="AP39">
        <v>0</v>
      </c>
      <c r="AQ39">
        <v>0</v>
      </c>
      <c r="AR39">
        <v>0</v>
      </c>
      <c r="AS39">
        <v>0</v>
      </c>
      <c r="AT39">
        <v>0</v>
      </c>
      <c r="AU39">
        <v>0</v>
      </c>
      <c r="AV39">
        <v>0</v>
      </c>
      <c r="AW39">
        <v>0</v>
      </c>
      <c r="AX39">
        <v>0</v>
      </c>
      <c r="AY39">
        <v>0</v>
      </c>
      <c r="AZ39">
        <v>0</v>
      </c>
      <c r="BA39">
        <f t="shared" si="1"/>
        <v>0</v>
      </c>
    </row>
    <row r="40" spans="1:53" ht="14.45" x14ac:dyDescent="0.3">
      <c r="A40" t="s">
        <v>72</v>
      </c>
      <c r="D40" s="4">
        <v>0</v>
      </c>
      <c r="E40" s="4">
        <v>0</v>
      </c>
      <c r="F40" s="4">
        <v>0</v>
      </c>
      <c r="G40" s="4">
        <v>0</v>
      </c>
      <c r="H40" s="4">
        <v>0</v>
      </c>
      <c r="I40" s="1">
        <v>0.47650991654020003</v>
      </c>
      <c r="J40" s="4">
        <v>0</v>
      </c>
      <c r="K40" s="4">
        <v>0</v>
      </c>
      <c r="L40" s="4">
        <v>0</v>
      </c>
      <c r="M40" s="4">
        <v>0</v>
      </c>
      <c r="N40" s="4">
        <v>0</v>
      </c>
      <c r="O40" s="1">
        <v>0.216323755555</v>
      </c>
      <c r="P40" s="4">
        <v>0</v>
      </c>
      <c r="Q40" s="4">
        <v>0</v>
      </c>
      <c r="R40" s="4">
        <v>0</v>
      </c>
      <c r="S40" s="4">
        <v>0</v>
      </c>
      <c r="T40" s="4">
        <v>0</v>
      </c>
      <c r="U40" s="1">
        <v>0.120711009249</v>
      </c>
      <c r="V40" s="4">
        <v>0</v>
      </c>
      <c r="W40" s="4">
        <v>0</v>
      </c>
      <c r="X40" s="4">
        <v>0</v>
      </c>
      <c r="Y40" s="1">
        <v>0.88559256303729994</v>
      </c>
      <c r="Z40" s="1">
        <v>5.0058199540000001E-2</v>
      </c>
      <c r="AA40" s="4">
        <v>0</v>
      </c>
      <c r="AB40" s="4">
        <v>0</v>
      </c>
      <c r="AC40" s="4">
        <v>0</v>
      </c>
      <c r="AD40" s="4">
        <v>0</v>
      </c>
      <c r="AE40" s="4">
        <v>0</v>
      </c>
      <c r="AF40" s="4">
        <v>0</v>
      </c>
      <c r="AG40" s="4"/>
      <c r="AH40" s="4">
        <v>0</v>
      </c>
      <c r="AI40" s="4">
        <v>0</v>
      </c>
      <c r="AJ40" s="4">
        <v>0</v>
      </c>
      <c r="AK40" s="4">
        <v>0</v>
      </c>
      <c r="AL40" s="4">
        <v>0</v>
      </c>
      <c r="AM40" s="4">
        <v>0</v>
      </c>
      <c r="AN40" s="3">
        <v>16.003190934611602</v>
      </c>
      <c r="AO40" s="1">
        <v>5.2928146319609999</v>
      </c>
      <c r="AP40">
        <v>0</v>
      </c>
      <c r="AQ40">
        <v>1.032456176787</v>
      </c>
      <c r="AR40">
        <v>0</v>
      </c>
      <c r="AS40">
        <v>5.7971084126230004</v>
      </c>
      <c r="AT40">
        <v>0.95708895951299999</v>
      </c>
      <c r="AU40">
        <v>0.45065513404300001</v>
      </c>
      <c r="AV40">
        <v>0</v>
      </c>
      <c r="AW40">
        <v>6.1978150460779995</v>
      </c>
      <c r="AX40">
        <v>0</v>
      </c>
      <c r="AY40">
        <v>0.78403477304860003</v>
      </c>
      <c r="AZ40">
        <v>0</v>
      </c>
      <c r="BA40">
        <f t="shared" si="1"/>
        <v>38.264359512586708</v>
      </c>
    </row>
    <row r="41" spans="1:53" ht="14.45" x14ac:dyDescent="0.3">
      <c r="A41" t="s">
        <v>73</v>
      </c>
      <c r="D41" s="4">
        <v>0</v>
      </c>
      <c r="E41" s="4">
        <v>0</v>
      </c>
      <c r="F41" s="4">
        <v>0</v>
      </c>
      <c r="G41" s="4">
        <v>0</v>
      </c>
      <c r="H41" s="4">
        <v>0</v>
      </c>
      <c r="I41" s="4">
        <v>0</v>
      </c>
      <c r="J41" s="4">
        <v>0</v>
      </c>
      <c r="K41" s="4">
        <v>0</v>
      </c>
      <c r="L41" s="4">
        <v>0</v>
      </c>
      <c r="M41" s="4">
        <v>0</v>
      </c>
      <c r="N41" s="4">
        <v>0</v>
      </c>
      <c r="O41" s="4">
        <v>0</v>
      </c>
      <c r="P41" s="4">
        <v>0</v>
      </c>
      <c r="Q41" s="4">
        <v>0</v>
      </c>
      <c r="R41" s="4">
        <v>0</v>
      </c>
      <c r="S41" s="4">
        <v>0</v>
      </c>
      <c r="T41" s="4">
        <v>0</v>
      </c>
      <c r="U41" s="4">
        <v>0</v>
      </c>
      <c r="V41" s="4">
        <v>0</v>
      </c>
      <c r="W41" s="4">
        <v>0</v>
      </c>
      <c r="X41" s="4">
        <v>0</v>
      </c>
      <c r="Y41" s="4">
        <v>0</v>
      </c>
      <c r="Z41" s="4">
        <v>0</v>
      </c>
      <c r="AA41" s="4">
        <v>0</v>
      </c>
      <c r="AB41" s="4">
        <v>0</v>
      </c>
      <c r="AC41" s="4">
        <v>0</v>
      </c>
      <c r="AD41" s="4">
        <v>0</v>
      </c>
      <c r="AE41" s="4">
        <v>0</v>
      </c>
      <c r="AF41" s="4">
        <v>0</v>
      </c>
      <c r="AG41" s="4"/>
      <c r="AH41" s="4">
        <v>0</v>
      </c>
      <c r="AI41" s="4">
        <v>0</v>
      </c>
      <c r="AJ41" s="4">
        <v>0</v>
      </c>
      <c r="AK41" s="4">
        <v>0</v>
      </c>
      <c r="AL41" s="4">
        <v>0</v>
      </c>
      <c r="AM41" s="4">
        <v>0</v>
      </c>
      <c r="AN41" s="4">
        <v>0</v>
      </c>
      <c r="AO41" s="3">
        <v>0</v>
      </c>
      <c r="AP41" s="4">
        <v>0</v>
      </c>
      <c r="AQ41" s="4">
        <v>0</v>
      </c>
      <c r="AR41" s="4">
        <v>0</v>
      </c>
      <c r="AS41" s="4">
        <v>0</v>
      </c>
      <c r="AT41" s="4">
        <v>0</v>
      </c>
      <c r="AU41" s="4">
        <v>0</v>
      </c>
      <c r="AV41" s="4">
        <v>0</v>
      </c>
      <c r="AW41" s="4">
        <v>0</v>
      </c>
      <c r="AX41" s="4">
        <v>0</v>
      </c>
      <c r="AY41" s="4">
        <v>0</v>
      </c>
      <c r="AZ41" s="4">
        <v>0</v>
      </c>
      <c r="BA41">
        <f t="shared" si="1"/>
        <v>0</v>
      </c>
    </row>
    <row r="42" spans="1:53" ht="14.45" x14ac:dyDescent="0.3">
      <c r="A42" t="s">
        <v>74</v>
      </c>
      <c r="D42" s="4">
        <v>0</v>
      </c>
      <c r="E42" s="4">
        <v>0</v>
      </c>
      <c r="F42" s="4">
        <v>0</v>
      </c>
      <c r="G42" s="4">
        <v>0</v>
      </c>
      <c r="H42" s="4">
        <v>0</v>
      </c>
      <c r="I42" s="1">
        <v>5.3661101642199997E-2</v>
      </c>
      <c r="J42" s="4">
        <v>0</v>
      </c>
      <c r="K42" s="4">
        <v>0</v>
      </c>
      <c r="L42" s="4">
        <v>0</v>
      </c>
      <c r="M42" s="4">
        <v>0</v>
      </c>
      <c r="N42" s="4">
        <v>0</v>
      </c>
      <c r="O42" s="4">
        <v>0</v>
      </c>
      <c r="P42" s="4">
        <v>0</v>
      </c>
      <c r="Q42" s="4">
        <v>0</v>
      </c>
      <c r="R42" s="4">
        <v>0</v>
      </c>
      <c r="S42" s="4">
        <v>0</v>
      </c>
      <c r="T42" s="4">
        <v>0</v>
      </c>
      <c r="U42" s="4">
        <v>0</v>
      </c>
      <c r="V42" s="4">
        <v>0</v>
      </c>
      <c r="W42" s="4">
        <v>0</v>
      </c>
      <c r="X42" s="4">
        <v>0</v>
      </c>
      <c r="Y42" s="4">
        <v>0</v>
      </c>
      <c r="Z42" s="4">
        <v>0</v>
      </c>
      <c r="AA42" s="4">
        <v>0</v>
      </c>
      <c r="AB42" s="4">
        <v>0</v>
      </c>
      <c r="AC42" s="4">
        <v>0</v>
      </c>
      <c r="AD42" s="4">
        <v>0</v>
      </c>
      <c r="AE42" s="4">
        <v>0</v>
      </c>
      <c r="AF42" s="4">
        <v>0</v>
      </c>
      <c r="AG42" s="4"/>
      <c r="AH42" s="4">
        <v>0</v>
      </c>
      <c r="AI42" s="4">
        <v>0</v>
      </c>
      <c r="AJ42" s="4">
        <v>0</v>
      </c>
      <c r="AK42" s="4">
        <v>0</v>
      </c>
      <c r="AL42" s="4">
        <v>0</v>
      </c>
      <c r="AM42" s="4">
        <v>0</v>
      </c>
      <c r="AN42" s="1">
        <v>0.79220039167699996</v>
      </c>
      <c r="AO42" s="4">
        <v>0</v>
      </c>
      <c r="AP42" s="3">
        <v>0.13196037967849999</v>
      </c>
      <c r="AQ42" s="4">
        <v>0</v>
      </c>
      <c r="AR42" s="4">
        <v>0</v>
      </c>
      <c r="AS42" s="4">
        <v>0</v>
      </c>
      <c r="AT42" s="4">
        <v>0</v>
      </c>
      <c r="AU42" s="4">
        <v>0</v>
      </c>
      <c r="AV42" s="4">
        <v>0</v>
      </c>
      <c r="AW42" s="4">
        <v>0</v>
      </c>
      <c r="AX42" s="4">
        <v>0</v>
      </c>
      <c r="AY42" s="4">
        <v>0</v>
      </c>
      <c r="AZ42" s="4">
        <v>0</v>
      </c>
      <c r="BA42">
        <f t="shared" si="1"/>
        <v>0.97782187299769996</v>
      </c>
    </row>
    <row r="43" spans="1:53" ht="14.45" x14ac:dyDescent="0.3">
      <c r="A43" t="s">
        <v>75</v>
      </c>
      <c r="D43" s="1">
        <v>26.356599563857998</v>
      </c>
      <c r="E43" s="1">
        <v>1.0317104373950001</v>
      </c>
      <c r="F43" s="1">
        <v>3.69383694796</v>
      </c>
      <c r="G43" s="4">
        <v>0</v>
      </c>
      <c r="H43" s="4">
        <v>0</v>
      </c>
      <c r="I43" s="4">
        <v>0</v>
      </c>
      <c r="J43" s="4">
        <v>0</v>
      </c>
      <c r="K43" s="4">
        <v>0</v>
      </c>
      <c r="L43" s="4">
        <v>0</v>
      </c>
      <c r="M43" s="4">
        <v>0</v>
      </c>
      <c r="N43" s="4">
        <v>0</v>
      </c>
      <c r="O43" s="4">
        <v>0</v>
      </c>
      <c r="P43" s="4">
        <v>0</v>
      </c>
      <c r="Q43" s="4">
        <v>0</v>
      </c>
      <c r="R43" s="4">
        <v>0</v>
      </c>
      <c r="S43" s="4">
        <v>0</v>
      </c>
      <c r="T43" s="4">
        <v>0</v>
      </c>
      <c r="U43" s="4">
        <v>0</v>
      </c>
      <c r="V43" s="4">
        <v>0</v>
      </c>
      <c r="W43" s="4">
        <v>0</v>
      </c>
      <c r="X43" s="4">
        <v>0</v>
      </c>
      <c r="Y43" s="1">
        <v>3.7136991420539998</v>
      </c>
      <c r="Z43" s="4">
        <v>0</v>
      </c>
      <c r="AA43" s="4">
        <v>0</v>
      </c>
      <c r="AB43" s="4">
        <v>0</v>
      </c>
      <c r="AC43" s="4">
        <v>0</v>
      </c>
      <c r="AD43" s="4">
        <v>0</v>
      </c>
      <c r="AE43" s="1">
        <v>1.37303283716</v>
      </c>
      <c r="AF43" s="4">
        <v>0</v>
      </c>
      <c r="AG43" s="4"/>
      <c r="AH43" s="4">
        <v>0</v>
      </c>
      <c r="AI43" s="4">
        <v>0</v>
      </c>
      <c r="AJ43" s="4">
        <v>0</v>
      </c>
      <c r="AK43" s="4">
        <v>0</v>
      </c>
      <c r="AL43" s="4">
        <v>0</v>
      </c>
      <c r="AM43" s="4">
        <v>0</v>
      </c>
      <c r="AN43" s="1">
        <v>0.15409054968300001</v>
      </c>
      <c r="AO43">
        <v>5.2943731382259998</v>
      </c>
      <c r="AP43" s="4">
        <v>0</v>
      </c>
      <c r="AQ43" s="3">
        <v>132.36098094657504</v>
      </c>
      <c r="AR43" s="4">
        <v>0</v>
      </c>
      <c r="AS43" s="4">
        <v>0</v>
      </c>
      <c r="AT43" s="4">
        <v>0</v>
      </c>
      <c r="AU43" s="4">
        <v>0</v>
      </c>
      <c r="AV43" s="4">
        <v>0</v>
      </c>
      <c r="AW43" s="4">
        <v>0</v>
      </c>
      <c r="AX43" s="1">
        <v>0.24970168848499999</v>
      </c>
      <c r="AY43" s="4">
        <v>0</v>
      </c>
      <c r="AZ43" s="1">
        <v>0.17251027998999999</v>
      </c>
      <c r="BA43">
        <f t="shared" si="1"/>
        <v>174.40053553138605</v>
      </c>
    </row>
    <row r="44" spans="1:53" ht="14.45" x14ac:dyDescent="0.3">
      <c r="A44" t="s">
        <v>76</v>
      </c>
      <c r="D44" s="4">
        <v>0</v>
      </c>
      <c r="E44" s="4">
        <v>0</v>
      </c>
      <c r="F44" s="4">
        <v>0</v>
      </c>
      <c r="G44" s="4">
        <v>0</v>
      </c>
      <c r="H44" s="4">
        <v>0</v>
      </c>
      <c r="I44" s="1">
        <v>0.29077176920999998</v>
      </c>
      <c r="J44" s="4">
        <v>0</v>
      </c>
      <c r="K44" s="4">
        <v>0</v>
      </c>
      <c r="L44" s="4">
        <v>0</v>
      </c>
      <c r="M44" s="4">
        <v>0</v>
      </c>
      <c r="N44" s="4">
        <v>0</v>
      </c>
      <c r="O44" s="4">
        <v>0</v>
      </c>
      <c r="P44" s="4">
        <v>0</v>
      </c>
      <c r="Q44" s="4">
        <v>0</v>
      </c>
      <c r="R44" s="4">
        <v>0</v>
      </c>
      <c r="S44" s="4">
        <v>0</v>
      </c>
      <c r="T44" s="4">
        <v>0</v>
      </c>
      <c r="U44" s="4">
        <v>0</v>
      </c>
      <c r="V44" s="4">
        <v>0</v>
      </c>
      <c r="W44" s="4">
        <v>0</v>
      </c>
      <c r="X44" s="4">
        <v>0</v>
      </c>
      <c r="Y44" s="1">
        <v>7.18974342938</v>
      </c>
      <c r="Z44" s="4">
        <v>0</v>
      </c>
      <c r="AA44" s="4">
        <v>0</v>
      </c>
      <c r="AB44" s="4">
        <v>0</v>
      </c>
      <c r="AC44" s="4">
        <v>0</v>
      </c>
      <c r="AD44" s="4">
        <v>0</v>
      </c>
      <c r="AE44" s="4">
        <v>0</v>
      </c>
      <c r="AF44" s="4">
        <v>0</v>
      </c>
      <c r="AG44" s="4"/>
      <c r="AH44" s="4">
        <v>0</v>
      </c>
      <c r="AI44" s="4">
        <v>0</v>
      </c>
      <c r="AJ44" s="4">
        <v>0</v>
      </c>
      <c r="AK44" s="4">
        <v>0</v>
      </c>
      <c r="AL44" s="4">
        <v>0</v>
      </c>
      <c r="AM44" s="4">
        <v>0</v>
      </c>
      <c r="AN44" s="4">
        <v>0</v>
      </c>
      <c r="AO44" s="4">
        <v>0</v>
      </c>
      <c r="AP44" s="4">
        <v>0</v>
      </c>
      <c r="AQ44" s="4">
        <v>0</v>
      </c>
      <c r="AR44" s="3">
        <v>0</v>
      </c>
      <c r="AS44" s="4">
        <v>0</v>
      </c>
      <c r="AT44" s="4">
        <v>0</v>
      </c>
      <c r="AU44" s="4">
        <v>0</v>
      </c>
      <c r="AV44" s="4">
        <v>0</v>
      </c>
      <c r="AW44" s="4">
        <v>0</v>
      </c>
      <c r="AX44" s="4">
        <v>0</v>
      </c>
      <c r="AY44" s="4">
        <v>0</v>
      </c>
      <c r="AZ44" s="4">
        <v>0</v>
      </c>
      <c r="BA44">
        <f t="shared" si="1"/>
        <v>7.48051519859</v>
      </c>
    </row>
    <row r="45" spans="1:53" ht="14.45" x14ac:dyDescent="0.3">
      <c r="A45" t="s">
        <v>77</v>
      </c>
      <c r="D45" s="4">
        <v>0</v>
      </c>
      <c r="E45" s="4">
        <v>0</v>
      </c>
      <c r="F45" s="4">
        <v>0</v>
      </c>
      <c r="G45" s="4">
        <v>0</v>
      </c>
      <c r="H45" s="4">
        <v>0</v>
      </c>
      <c r="I45" s="4">
        <v>0</v>
      </c>
      <c r="J45" s="4">
        <v>0</v>
      </c>
      <c r="K45" s="4">
        <v>0</v>
      </c>
      <c r="L45" s="4">
        <v>0</v>
      </c>
      <c r="M45" s="4">
        <v>0</v>
      </c>
      <c r="N45" s="4">
        <v>0</v>
      </c>
      <c r="O45" s="4">
        <v>0</v>
      </c>
      <c r="P45" s="4">
        <v>0</v>
      </c>
      <c r="Q45" s="4">
        <v>0</v>
      </c>
      <c r="R45" s="4">
        <v>0</v>
      </c>
      <c r="S45" s="4">
        <v>0</v>
      </c>
      <c r="T45" s="4">
        <v>0</v>
      </c>
      <c r="U45" s="4">
        <v>0</v>
      </c>
      <c r="V45" s="4">
        <v>0</v>
      </c>
      <c r="W45" s="4">
        <v>0</v>
      </c>
      <c r="X45" s="4">
        <v>0</v>
      </c>
      <c r="Y45" s="4">
        <v>0</v>
      </c>
      <c r="Z45" s="4">
        <v>0</v>
      </c>
      <c r="AA45" s="4">
        <v>0</v>
      </c>
      <c r="AB45" s="4">
        <v>0</v>
      </c>
      <c r="AC45" s="4">
        <v>0</v>
      </c>
      <c r="AD45" s="4">
        <v>0</v>
      </c>
      <c r="AE45" s="4">
        <v>0</v>
      </c>
      <c r="AF45" s="4">
        <v>0</v>
      </c>
      <c r="AG45" s="4"/>
      <c r="AH45" s="4">
        <v>0</v>
      </c>
      <c r="AI45" s="4">
        <v>0</v>
      </c>
      <c r="AJ45" s="4">
        <v>0</v>
      </c>
      <c r="AK45" s="4">
        <v>0</v>
      </c>
      <c r="AL45" s="4">
        <v>0</v>
      </c>
      <c r="AM45" s="4">
        <v>0</v>
      </c>
      <c r="AN45" s="4">
        <v>0</v>
      </c>
      <c r="AO45" s="4">
        <v>0</v>
      </c>
      <c r="AP45" s="4">
        <v>0</v>
      </c>
      <c r="AQ45" s="4">
        <v>0</v>
      </c>
      <c r="AR45" s="4">
        <v>0</v>
      </c>
      <c r="AS45" s="3">
        <v>25.6130472874502</v>
      </c>
      <c r="AT45" s="4">
        <v>0</v>
      </c>
      <c r="AU45" s="4">
        <v>0</v>
      </c>
      <c r="AV45" s="4">
        <v>0</v>
      </c>
      <c r="AW45" s="4">
        <v>0</v>
      </c>
      <c r="AX45" s="4">
        <v>0</v>
      </c>
      <c r="AY45" s="4">
        <v>0</v>
      </c>
      <c r="AZ45" s="4">
        <v>0</v>
      </c>
      <c r="BA45">
        <f t="shared" si="1"/>
        <v>25.6130472874502</v>
      </c>
    </row>
    <row r="46" spans="1:53" ht="14.45" x14ac:dyDescent="0.3">
      <c r="A46" t="s">
        <v>78</v>
      </c>
      <c r="D46" s="4">
        <v>0</v>
      </c>
      <c r="E46" s="4">
        <v>0</v>
      </c>
      <c r="F46" s="4">
        <v>0</v>
      </c>
      <c r="G46" s="4">
        <v>0</v>
      </c>
      <c r="H46" s="4">
        <v>0</v>
      </c>
      <c r="I46" s="4">
        <v>0</v>
      </c>
      <c r="J46" s="4">
        <v>0</v>
      </c>
      <c r="K46" s="4">
        <v>0</v>
      </c>
      <c r="L46" s="4">
        <v>0</v>
      </c>
      <c r="M46" s="4">
        <v>0</v>
      </c>
      <c r="N46" s="4">
        <v>0</v>
      </c>
      <c r="O46" s="4">
        <v>0</v>
      </c>
      <c r="P46" s="4">
        <v>0</v>
      </c>
      <c r="Q46" s="4">
        <v>0</v>
      </c>
      <c r="R46" s="4">
        <v>0</v>
      </c>
      <c r="S46" s="4">
        <v>0</v>
      </c>
      <c r="T46" s="4">
        <v>0</v>
      </c>
      <c r="U46" s="4">
        <v>0</v>
      </c>
      <c r="V46" s="4">
        <v>0</v>
      </c>
      <c r="W46" s="4">
        <v>0</v>
      </c>
      <c r="X46" s="4">
        <v>0</v>
      </c>
      <c r="Y46" s="4">
        <v>0</v>
      </c>
      <c r="Z46" s="4">
        <v>0</v>
      </c>
      <c r="AA46" s="4">
        <v>0</v>
      </c>
      <c r="AB46" s="4">
        <v>0</v>
      </c>
      <c r="AC46" s="4">
        <v>0</v>
      </c>
      <c r="AD46" s="4">
        <v>0</v>
      </c>
      <c r="AE46" s="4">
        <v>0</v>
      </c>
      <c r="AF46" s="4">
        <v>0</v>
      </c>
      <c r="AG46" s="4"/>
      <c r="AH46" s="4">
        <v>0</v>
      </c>
      <c r="AI46" s="4">
        <v>0</v>
      </c>
      <c r="AJ46" s="4">
        <v>0</v>
      </c>
      <c r="AK46" s="4">
        <v>0</v>
      </c>
      <c r="AL46" s="4">
        <v>0</v>
      </c>
      <c r="AM46" s="4">
        <v>0</v>
      </c>
      <c r="AN46" s="4">
        <v>0</v>
      </c>
      <c r="AO46" s="4">
        <v>0</v>
      </c>
      <c r="AP46" s="4">
        <v>0</v>
      </c>
      <c r="AQ46" s="4">
        <v>0</v>
      </c>
      <c r="AR46" s="4">
        <v>0</v>
      </c>
      <c r="AS46" s="4">
        <v>0</v>
      </c>
      <c r="AT46" s="3">
        <v>0</v>
      </c>
      <c r="AU46" s="4">
        <v>0</v>
      </c>
      <c r="AV46" s="4">
        <v>0</v>
      </c>
      <c r="AW46" s="4">
        <v>0</v>
      </c>
      <c r="AX46" s="4">
        <v>0</v>
      </c>
      <c r="AY46" s="4">
        <v>0</v>
      </c>
      <c r="AZ46" s="4">
        <v>0</v>
      </c>
      <c r="BA46">
        <f t="shared" si="1"/>
        <v>0</v>
      </c>
    </row>
    <row r="47" spans="1:53" ht="14.45" x14ac:dyDescent="0.3">
      <c r="A47" t="s">
        <v>79</v>
      </c>
      <c r="D47" s="4">
        <v>0</v>
      </c>
      <c r="E47" s="4">
        <v>0</v>
      </c>
      <c r="F47" s="4">
        <v>0</v>
      </c>
      <c r="G47" s="4">
        <v>0</v>
      </c>
      <c r="H47" s="4">
        <v>0</v>
      </c>
      <c r="I47" s="4">
        <v>0</v>
      </c>
      <c r="J47" s="4">
        <v>0</v>
      </c>
      <c r="K47" s="4">
        <v>0</v>
      </c>
      <c r="L47" s="4">
        <v>0</v>
      </c>
      <c r="M47" s="4">
        <v>0</v>
      </c>
      <c r="N47" s="4">
        <v>0</v>
      </c>
      <c r="O47" s="4">
        <v>0</v>
      </c>
      <c r="P47" s="4">
        <v>0</v>
      </c>
      <c r="Q47" s="4">
        <v>0</v>
      </c>
      <c r="R47" s="4">
        <v>0</v>
      </c>
      <c r="S47" s="4">
        <v>0</v>
      </c>
      <c r="T47" s="4">
        <v>0</v>
      </c>
      <c r="U47" s="4">
        <v>0</v>
      </c>
      <c r="V47" s="4">
        <v>0</v>
      </c>
      <c r="W47" s="4">
        <v>0</v>
      </c>
      <c r="X47" s="4">
        <v>0</v>
      </c>
      <c r="Y47" s="4">
        <v>0</v>
      </c>
      <c r="Z47" s="4">
        <v>0</v>
      </c>
      <c r="AA47" s="4">
        <v>0</v>
      </c>
      <c r="AB47" s="4">
        <v>0</v>
      </c>
      <c r="AC47" s="4">
        <v>0</v>
      </c>
      <c r="AD47" s="4">
        <v>0</v>
      </c>
      <c r="AE47" s="4">
        <v>0</v>
      </c>
      <c r="AF47" s="4">
        <v>0</v>
      </c>
      <c r="AG47" s="4"/>
      <c r="AH47" s="4">
        <v>0</v>
      </c>
      <c r="AI47" s="4">
        <v>0</v>
      </c>
      <c r="AJ47" s="4">
        <v>0</v>
      </c>
      <c r="AK47" s="4">
        <v>0</v>
      </c>
      <c r="AL47" s="4">
        <v>0</v>
      </c>
      <c r="AM47" s="4">
        <v>0</v>
      </c>
      <c r="AN47" s="4">
        <v>0</v>
      </c>
      <c r="AO47" s="4">
        <v>0</v>
      </c>
      <c r="AP47" s="4">
        <v>0</v>
      </c>
      <c r="AQ47" s="4">
        <v>0</v>
      </c>
      <c r="AR47" s="4">
        <v>0</v>
      </c>
      <c r="AS47" s="4">
        <v>0</v>
      </c>
      <c r="AT47" s="4">
        <v>0</v>
      </c>
      <c r="AU47" s="5">
        <v>0.45667229604199999</v>
      </c>
      <c r="AV47" s="4">
        <v>0</v>
      </c>
      <c r="AW47" s="4">
        <v>0</v>
      </c>
      <c r="AX47" s="4">
        <v>0</v>
      </c>
      <c r="AY47" s="4">
        <v>0</v>
      </c>
      <c r="AZ47" s="4">
        <v>0</v>
      </c>
      <c r="BA47">
        <f t="shared" si="1"/>
        <v>0.45667229604199999</v>
      </c>
    </row>
    <row r="48" spans="1:53" ht="14.45" x14ac:dyDescent="0.3">
      <c r="A48" t="s">
        <v>80</v>
      </c>
      <c r="D48" s="4">
        <v>0</v>
      </c>
      <c r="E48" s="4">
        <v>0</v>
      </c>
      <c r="F48" s="4">
        <v>0</v>
      </c>
      <c r="G48" s="4">
        <v>0</v>
      </c>
      <c r="H48" s="4">
        <v>0</v>
      </c>
      <c r="I48" s="4">
        <v>0</v>
      </c>
      <c r="J48" s="4">
        <v>0</v>
      </c>
      <c r="K48" s="4">
        <v>0</v>
      </c>
      <c r="L48" s="4">
        <v>0</v>
      </c>
      <c r="M48" s="4">
        <v>0</v>
      </c>
      <c r="N48" s="4">
        <v>0</v>
      </c>
      <c r="O48" s="4">
        <v>0</v>
      </c>
      <c r="P48" s="4">
        <v>0</v>
      </c>
      <c r="Q48" s="4">
        <v>0</v>
      </c>
      <c r="R48" s="4">
        <v>0</v>
      </c>
      <c r="S48" s="4">
        <v>0</v>
      </c>
      <c r="T48" s="4">
        <v>0</v>
      </c>
      <c r="U48" s="4">
        <v>0</v>
      </c>
      <c r="V48" s="4">
        <v>0</v>
      </c>
      <c r="W48" s="4">
        <v>0</v>
      </c>
      <c r="X48" s="4">
        <v>0</v>
      </c>
      <c r="Y48" s="4">
        <v>0</v>
      </c>
      <c r="Z48" s="4">
        <v>0</v>
      </c>
      <c r="AA48" s="4">
        <v>0</v>
      </c>
      <c r="AB48" s="4">
        <v>0</v>
      </c>
      <c r="AC48" s="4">
        <v>0</v>
      </c>
      <c r="AD48" s="4">
        <v>0</v>
      </c>
      <c r="AE48" s="4">
        <v>0</v>
      </c>
      <c r="AF48" s="4">
        <v>0</v>
      </c>
      <c r="AG48" s="4"/>
      <c r="AH48" s="4">
        <v>0</v>
      </c>
      <c r="AI48" s="4">
        <v>0</v>
      </c>
      <c r="AJ48" s="4">
        <v>0</v>
      </c>
      <c r="AK48" s="4">
        <v>0</v>
      </c>
      <c r="AL48" s="4">
        <v>0</v>
      </c>
      <c r="AM48" s="4">
        <v>0</v>
      </c>
      <c r="AN48" s="4">
        <v>0</v>
      </c>
      <c r="AO48" s="4">
        <v>0</v>
      </c>
      <c r="AP48" s="4">
        <v>0</v>
      </c>
      <c r="AQ48" s="4">
        <v>0</v>
      </c>
      <c r="AR48" s="4">
        <v>0</v>
      </c>
      <c r="AS48" s="4">
        <v>0</v>
      </c>
      <c r="AT48" s="4">
        <v>0</v>
      </c>
      <c r="AU48" s="4">
        <v>0</v>
      </c>
      <c r="AV48" s="5">
        <v>0.15908000262499999</v>
      </c>
      <c r="AW48" s="1">
        <v>0.55412530432499996</v>
      </c>
      <c r="AX48" s="4">
        <v>0</v>
      </c>
      <c r="AY48" s="1">
        <v>0.55855447771400002</v>
      </c>
      <c r="AZ48" s="4">
        <v>0</v>
      </c>
      <c r="BA48">
        <f t="shared" si="1"/>
        <v>1.2717597846639999</v>
      </c>
    </row>
    <row r="49" spans="1:53" ht="14.45" x14ac:dyDescent="0.3">
      <c r="A49" t="s">
        <v>81</v>
      </c>
      <c r="D49" s="4">
        <v>0</v>
      </c>
      <c r="E49" s="4">
        <v>0</v>
      </c>
      <c r="F49" s="4">
        <v>0</v>
      </c>
      <c r="G49" s="4">
        <v>0</v>
      </c>
      <c r="H49" s="4">
        <v>0</v>
      </c>
      <c r="I49" s="4">
        <v>0</v>
      </c>
      <c r="J49" s="4">
        <v>0</v>
      </c>
      <c r="K49" s="4">
        <v>0</v>
      </c>
      <c r="L49" s="4">
        <v>0</v>
      </c>
      <c r="M49" s="4">
        <v>0</v>
      </c>
      <c r="N49" s="4">
        <v>0</v>
      </c>
      <c r="O49" s="4">
        <v>0</v>
      </c>
      <c r="P49" s="4">
        <v>0</v>
      </c>
      <c r="Q49" s="4">
        <v>0</v>
      </c>
      <c r="R49" s="4">
        <v>0</v>
      </c>
      <c r="S49" s="4">
        <v>0</v>
      </c>
      <c r="T49" s="4">
        <v>0</v>
      </c>
      <c r="U49" s="4">
        <v>0</v>
      </c>
      <c r="V49" s="4">
        <v>0</v>
      </c>
      <c r="W49" s="4">
        <v>0</v>
      </c>
      <c r="X49" s="4">
        <v>0</v>
      </c>
      <c r="Y49" s="1">
        <v>0.15723777124400001</v>
      </c>
      <c r="Z49" s="4">
        <v>0</v>
      </c>
      <c r="AA49" s="4">
        <v>0</v>
      </c>
      <c r="AB49" s="4">
        <v>0</v>
      </c>
      <c r="AC49" s="4">
        <v>0</v>
      </c>
      <c r="AD49" s="4">
        <v>0</v>
      </c>
      <c r="AE49" s="4">
        <v>0</v>
      </c>
      <c r="AF49" s="4">
        <v>0</v>
      </c>
      <c r="AG49" s="4"/>
      <c r="AH49" s="4">
        <v>0</v>
      </c>
      <c r="AI49" s="4">
        <v>0</v>
      </c>
      <c r="AJ49" s="4">
        <v>0</v>
      </c>
      <c r="AK49" s="4">
        <v>0</v>
      </c>
      <c r="AL49" s="4">
        <v>0</v>
      </c>
      <c r="AM49" s="4">
        <v>0</v>
      </c>
      <c r="AN49" s="1">
        <v>5.2524808876929994</v>
      </c>
      <c r="AO49" s="4">
        <v>0</v>
      </c>
      <c r="AP49" s="4">
        <v>0</v>
      </c>
      <c r="AQ49" s="4">
        <v>0</v>
      </c>
      <c r="AR49" s="4">
        <v>0</v>
      </c>
      <c r="AS49" s="1">
        <v>0.51263642503600004</v>
      </c>
      <c r="AT49" s="1">
        <v>2.3370358284819996</v>
      </c>
      <c r="AU49" s="4">
        <v>0</v>
      </c>
      <c r="AV49" s="4">
        <v>0</v>
      </c>
      <c r="AW49" s="5">
        <v>6.5735158023941995</v>
      </c>
      <c r="AX49" s="1">
        <v>0.87775742967999992</v>
      </c>
      <c r="AY49" s="1">
        <v>7.3978937684500007E-2</v>
      </c>
      <c r="AZ49" s="1">
        <v>0.26401941271500001</v>
      </c>
      <c r="BA49">
        <f t="shared" si="1"/>
        <v>16.048662494928696</v>
      </c>
    </row>
    <row r="50" spans="1:53" ht="14.45" x14ac:dyDescent="0.3">
      <c r="A50" t="s">
        <v>82</v>
      </c>
      <c r="D50" s="4">
        <v>0</v>
      </c>
      <c r="E50" s="4">
        <v>0</v>
      </c>
      <c r="F50" s="4">
        <v>0</v>
      </c>
      <c r="G50" s="4">
        <v>0</v>
      </c>
      <c r="H50" s="4">
        <v>0</v>
      </c>
      <c r="I50" s="4">
        <v>0</v>
      </c>
      <c r="J50" s="4">
        <v>0</v>
      </c>
      <c r="K50" s="4">
        <v>0</v>
      </c>
      <c r="L50" s="4">
        <v>0</v>
      </c>
      <c r="M50" s="4">
        <v>0</v>
      </c>
      <c r="N50" s="4">
        <v>0</v>
      </c>
      <c r="O50" s="4">
        <v>0</v>
      </c>
      <c r="P50" s="4">
        <v>0</v>
      </c>
      <c r="Q50" s="4">
        <v>0</v>
      </c>
      <c r="R50" s="4">
        <v>0</v>
      </c>
      <c r="S50" s="4">
        <v>0</v>
      </c>
      <c r="T50" s="4">
        <v>0</v>
      </c>
      <c r="U50" s="4">
        <v>0</v>
      </c>
      <c r="V50" s="4">
        <v>0</v>
      </c>
      <c r="W50" s="1">
        <v>0.45819123046400001</v>
      </c>
      <c r="X50" s="4">
        <v>0</v>
      </c>
      <c r="Y50" s="4">
        <v>0</v>
      </c>
      <c r="Z50" s="4">
        <v>0</v>
      </c>
      <c r="AA50" s="4">
        <v>0</v>
      </c>
      <c r="AB50" s="4">
        <v>0</v>
      </c>
      <c r="AC50" s="4">
        <v>0</v>
      </c>
      <c r="AD50" s="4">
        <v>0</v>
      </c>
      <c r="AE50" s="4">
        <v>0</v>
      </c>
      <c r="AF50" s="4">
        <v>0</v>
      </c>
      <c r="AG50" s="4"/>
      <c r="AH50" s="4">
        <v>0</v>
      </c>
      <c r="AI50" s="4">
        <v>0</v>
      </c>
      <c r="AJ50" s="4">
        <v>0</v>
      </c>
      <c r="AK50" s="4">
        <v>0</v>
      </c>
      <c r="AL50" s="4">
        <v>0</v>
      </c>
      <c r="AM50" s="4">
        <v>0</v>
      </c>
      <c r="AN50" s="4">
        <v>0</v>
      </c>
      <c r="AO50" s="4">
        <v>0</v>
      </c>
      <c r="AP50" s="4">
        <v>0</v>
      </c>
      <c r="AQ50" s="4">
        <v>0</v>
      </c>
      <c r="AR50" s="4">
        <v>0</v>
      </c>
      <c r="AS50" s="1">
        <v>5.8040281729660004</v>
      </c>
      <c r="AT50" s="4">
        <v>0</v>
      </c>
      <c r="AU50" s="4">
        <v>0</v>
      </c>
      <c r="AV50" s="4">
        <v>0</v>
      </c>
      <c r="AW50" s="4">
        <v>0</v>
      </c>
      <c r="AX50" s="5">
        <v>6.9313765467329995</v>
      </c>
      <c r="AY50" s="4">
        <v>0</v>
      </c>
      <c r="AZ50" s="4">
        <v>0</v>
      </c>
      <c r="BA50">
        <f t="shared" si="1"/>
        <v>13.193595950163001</v>
      </c>
    </row>
    <row r="51" spans="1:53" ht="14.45" x14ac:dyDescent="0.3">
      <c r="A51" t="s">
        <v>83</v>
      </c>
      <c r="D51" s="1">
        <v>0.10927492459339999</v>
      </c>
      <c r="E51" s="4">
        <v>0</v>
      </c>
      <c r="F51" s="1">
        <v>4.3438021440400001E-2</v>
      </c>
      <c r="G51" s="4">
        <v>0</v>
      </c>
      <c r="H51" s="1">
        <v>0.24734493995099999</v>
      </c>
      <c r="I51" s="1">
        <v>0.86621816979029986</v>
      </c>
      <c r="J51" s="1">
        <v>0</v>
      </c>
      <c r="K51" s="1">
        <v>0</v>
      </c>
      <c r="L51" s="4">
        <v>0</v>
      </c>
      <c r="M51" s="1">
        <v>0.19761784586200001</v>
      </c>
      <c r="N51" s="4">
        <v>0</v>
      </c>
      <c r="O51" s="1">
        <v>0.69222343491299998</v>
      </c>
      <c r="P51" s="4">
        <v>0</v>
      </c>
      <c r="Q51" s="4">
        <v>0</v>
      </c>
      <c r="R51" s="4">
        <v>0</v>
      </c>
      <c r="S51" s="4">
        <v>0</v>
      </c>
      <c r="T51" s="4">
        <v>0</v>
      </c>
      <c r="U51" s="4">
        <v>0</v>
      </c>
      <c r="V51" s="4">
        <v>0</v>
      </c>
      <c r="W51" s="4">
        <v>0</v>
      </c>
      <c r="X51" s="4">
        <v>0</v>
      </c>
      <c r="Y51" s="1">
        <v>3.2241018449557397</v>
      </c>
      <c r="Z51" s="4">
        <v>0</v>
      </c>
      <c r="AA51" s="1">
        <v>0.3228503088777</v>
      </c>
      <c r="AB51" s="4">
        <v>0</v>
      </c>
      <c r="AC51" s="1">
        <v>0.23091211039080001</v>
      </c>
      <c r="AD51">
        <v>1.0989495605590001</v>
      </c>
      <c r="AE51">
        <v>4.7460028657690003</v>
      </c>
      <c r="AF51">
        <v>0.30887803007570003</v>
      </c>
      <c r="AG51" s="4">
        <v>1.1299999999999999</v>
      </c>
      <c r="AH51" s="4">
        <v>0</v>
      </c>
      <c r="AI51" s="4">
        <v>0</v>
      </c>
      <c r="AJ51">
        <v>0.19477049220600001</v>
      </c>
      <c r="AK51" s="4">
        <v>0</v>
      </c>
      <c r="AL51" s="4">
        <v>0</v>
      </c>
      <c r="AM51">
        <v>0.51434123646399998</v>
      </c>
      <c r="AN51">
        <v>2.2165255806168997</v>
      </c>
      <c r="AO51">
        <v>0.6250533275850001</v>
      </c>
      <c r="AP51">
        <v>0.17844102172160001</v>
      </c>
      <c r="AQ51">
        <v>1.6910748086250997</v>
      </c>
      <c r="AR51">
        <v>0.48337716771400002</v>
      </c>
      <c r="AS51">
        <v>5.7761466642179995</v>
      </c>
      <c r="AT51">
        <v>2.4436206483604996</v>
      </c>
      <c r="AU51" s="4">
        <v>0</v>
      </c>
      <c r="AV51" s="4">
        <v>0</v>
      </c>
      <c r="AW51">
        <v>2.1509024345239998</v>
      </c>
      <c r="AX51" s="4">
        <v>0</v>
      </c>
      <c r="AY51" s="5">
        <v>72.056239879211404</v>
      </c>
      <c r="AZ51">
        <v>0.70506895135800007</v>
      </c>
      <c r="BA51">
        <f t="shared" si="1"/>
        <v>102.25337426978255</v>
      </c>
    </row>
    <row r="52" spans="1:53" ht="14.45" x14ac:dyDescent="0.3">
      <c r="A52" t="s">
        <v>84</v>
      </c>
      <c r="D52" s="1">
        <v>7.7024045549100002</v>
      </c>
      <c r="E52" s="4">
        <v>0</v>
      </c>
      <c r="F52" s="4">
        <v>0</v>
      </c>
      <c r="G52" s="4">
        <v>0</v>
      </c>
      <c r="H52" s="4">
        <v>0</v>
      </c>
      <c r="I52" s="4">
        <v>0</v>
      </c>
      <c r="J52" s="4">
        <v>0</v>
      </c>
      <c r="K52" s="4">
        <v>0</v>
      </c>
      <c r="L52" s="4">
        <v>0</v>
      </c>
      <c r="M52" s="4">
        <v>0</v>
      </c>
      <c r="N52" s="4">
        <v>0</v>
      </c>
      <c r="O52" s="4">
        <v>0</v>
      </c>
      <c r="P52" s="4">
        <v>0</v>
      </c>
      <c r="Q52" s="4">
        <v>0</v>
      </c>
      <c r="R52" s="4">
        <v>0</v>
      </c>
      <c r="S52" s="4">
        <v>0</v>
      </c>
      <c r="T52" s="4">
        <v>0</v>
      </c>
      <c r="U52" s="4">
        <v>0</v>
      </c>
      <c r="V52" s="4">
        <v>0</v>
      </c>
      <c r="W52" s="4">
        <v>0</v>
      </c>
      <c r="X52" s="4">
        <v>0</v>
      </c>
      <c r="Y52" s="1">
        <v>5.1995825947099998</v>
      </c>
      <c r="Z52" s="4">
        <v>0</v>
      </c>
      <c r="AA52" s="4">
        <v>0</v>
      </c>
      <c r="AB52" s="4">
        <v>0</v>
      </c>
      <c r="AC52" s="4">
        <v>0</v>
      </c>
      <c r="AD52" s="4">
        <v>0</v>
      </c>
      <c r="AE52" s="4">
        <v>0</v>
      </c>
      <c r="AF52" s="4">
        <v>0</v>
      </c>
      <c r="AG52" s="4"/>
      <c r="AH52" s="4">
        <v>0</v>
      </c>
      <c r="AI52" s="4">
        <v>0</v>
      </c>
      <c r="AJ52" s="4">
        <v>0</v>
      </c>
      <c r="AK52" s="4">
        <v>0</v>
      </c>
      <c r="AL52" s="4">
        <v>0</v>
      </c>
      <c r="AM52" s="4">
        <v>0</v>
      </c>
      <c r="AN52" s="4">
        <v>0</v>
      </c>
      <c r="AO52" s="4">
        <v>0</v>
      </c>
      <c r="AP52" s="4">
        <v>0</v>
      </c>
      <c r="AQ52" s="4">
        <v>0</v>
      </c>
      <c r="AR52" s="4">
        <v>0</v>
      </c>
      <c r="AS52" s="4">
        <v>0</v>
      </c>
      <c r="AT52" s="4">
        <v>0</v>
      </c>
      <c r="AU52" s="1">
        <v>2.99370546384</v>
      </c>
      <c r="AV52" s="4">
        <v>0</v>
      </c>
      <c r="AW52">
        <v>0</v>
      </c>
      <c r="AX52" s="4">
        <v>0</v>
      </c>
      <c r="AY52" s="4">
        <v>0</v>
      </c>
      <c r="AZ52" s="3">
        <v>0</v>
      </c>
      <c r="BA52">
        <f t="shared" si="1"/>
        <v>15.89569261346</v>
      </c>
    </row>
    <row r="53" spans="1:53" ht="14.45" x14ac:dyDescent="0.3">
      <c r="AZ53" s="4"/>
    </row>
    <row r="54" spans="1:53" ht="14.45" x14ac:dyDescent="0.3">
      <c r="B54" t="s">
        <v>21</v>
      </c>
      <c r="D54">
        <f t="shared" ref="D54:AZ54" si="2">SUM(D4:D52)</f>
        <v>992.45464958562695</v>
      </c>
      <c r="E54">
        <f t="shared" si="2"/>
        <v>15.7104287500316</v>
      </c>
      <c r="F54">
        <f t="shared" si="2"/>
        <v>192.74201642776438</v>
      </c>
      <c r="G54">
        <f t="shared" si="2"/>
        <v>8.8617946468500006E-2</v>
      </c>
      <c r="H54">
        <f t="shared" si="2"/>
        <v>0.24734493995099999</v>
      </c>
      <c r="I54">
        <f t="shared" si="2"/>
        <v>102.54348344997338</v>
      </c>
      <c r="J54">
        <f t="shared" si="2"/>
        <v>0</v>
      </c>
      <c r="K54">
        <f t="shared" si="2"/>
        <v>0</v>
      </c>
      <c r="L54">
        <f t="shared" si="2"/>
        <v>1.42070016812</v>
      </c>
      <c r="M54">
        <f t="shared" si="2"/>
        <v>0.19761784586200001</v>
      </c>
      <c r="N54">
        <f t="shared" si="2"/>
        <v>0.12564103685899999</v>
      </c>
      <c r="O54">
        <f t="shared" si="2"/>
        <v>5.0273275264492998</v>
      </c>
      <c r="P54">
        <f t="shared" si="2"/>
        <v>0</v>
      </c>
      <c r="Q54">
        <f t="shared" si="2"/>
        <v>0.11925666607180001</v>
      </c>
      <c r="R54">
        <f t="shared" si="2"/>
        <v>0</v>
      </c>
      <c r="S54">
        <f t="shared" si="2"/>
        <v>0.41857072506960002</v>
      </c>
      <c r="T54">
        <f t="shared" si="2"/>
        <v>0</v>
      </c>
      <c r="U54">
        <f t="shared" si="2"/>
        <v>0.120711009249</v>
      </c>
      <c r="V54">
        <f t="shared" si="2"/>
        <v>0.88577134853200001</v>
      </c>
      <c r="W54">
        <f t="shared" si="2"/>
        <v>0.55301816171160001</v>
      </c>
      <c r="X54">
        <f t="shared" si="2"/>
        <v>0.38779192600169998</v>
      </c>
      <c r="Y54">
        <f t="shared" si="2"/>
        <v>2983.8342583441254</v>
      </c>
      <c r="Z54">
        <f t="shared" si="2"/>
        <v>6.6602408982279</v>
      </c>
      <c r="AA54">
        <f t="shared" si="2"/>
        <v>7.1098333537677005</v>
      </c>
      <c r="AB54">
        <f t="shared" si="2"/>
        <v>13.372844690539001</v>
      </c>
      <c r="AC54">
        <f t="shared" si="2"/>
        <v>24.086890315348999</v>
      </c>
      <c r="AD54">
        <f t="shared" si="2"/>
        <v>672.26757397270705</v>
      </c>
      <c r="AE54">
        <f t="shared" si="2"/>
        <v>335.03716585417749</v>
      </c>
      <c r="AF54">
        <f t="shared" si="2"/>
        <v>18.632871397332099</v>
      </c>
      <c r="AG54">
        <f t="shared" si="2"/>
        <v>1999.5780000000002</v>
      </c>
      <c r="AH54">
        <f t="shared" si="2"/>
        <v>10.019500257797</v>
      </c>
      <c r="AI54">
        <f t="shared" si="2"/>
        <v>165.53847533864499</v>
      </c>
      <c r="AJ54">
        <f t="shared" si="2"/>
        <v>58.763710950028006</v>
      </c>
      <c r="AK54">
        <f t="shared" si="2"/>
        <v>23.358734622477002</v>
      </c>
      <c r="AL54">
        <f t="shared" si="2"/>
        <v>0</v>
      </c>
      <c r="AM54">
        <f t="shared" si="2"/>
        <v>1.019985042998</v>
      </c>
      <c r="AN54">
        <f t="shared" si="2"/>
        <v>25.027470808292403</v>
      </c>
      <c r="AO54">
        <f t="shared" si="2"/>
        <v>17.196466278571002</v>
      </c>
      <c r="AP54">
        <f t="shared" si="2"/>
        <v>0.41846195308309997</v>
      </c>
      <c r="AQ54">
        <f t="shared" si="2"/>
        <v>148.49864623126214</v>
      </c>
      <c r="AR54">
        <f t="shared" si="2"/>
        <v>0.591156395344</v>
      </c>
      <c r="AS54">
        <f t="shared" si="2"/>
        <v>44.332674795254199</v>
      </c>
      <c r="AT54">
        <f t="shared" si="2"/>
        <v>5.7377454363554996</v>
      </c>
      <c r="AU54">
        <f t="shared" si="2"/>
        <v>3.9010328939250001</v>
      </c>
      <c r="AV54">
        <f t="shared" si="2"/>
        <v>0.15908000262499999</v>
      </c>
      <c r="AW54">
        <f t="shared" si="2"/>
        <v>15.782268368155197</v>
      </c>
      <c r="AX54">
        <f t="shared" si="2"/>
        <v>8.058835664898</v>
      </c>
      <c r="AY54">
        <f t="shared" si="2"/>
        <v>95.829238191825908</v>
      </c>
      <c r="AZ54">
        <f t="shared" si="2"/>
        <v>5.4302424255850008</v>
      </c>
      <c r="BA54">
        <f>SUM(D54:AZ54)</f>
        <v>8003.2863519970888</v>
      </c>
    </row>
    <row r="56" spans="1:53" ht="14.45" x14ac:dyDescent="0.3">
      <c r="B56" t="s">
        <v>22</v>
      </c>
      <c r="F56">
        <f>SUM(D4,E5,F6,G7,H8,I9,J10,K11,L12,M13,N14,O15,P16,Q17,R18,S19,T20,U21,V22,W23,X24,Y25,Z26,AA27,AB28,AC29,AD30,AE31,AF32,AG33,AH34,AI35,AJ36,AK37,AL38,AM39,AN40,AO41,AP42,AQ43,AR44,AS45,AT46,AU47,AV48,AW49,AX50,AY51,AZ52)</f>
        <v>6867.1854865036858</v>
      </c>
    </row>
    <row r="57" spans="1:53" ht="14.45" x14ac:dyDescent="0.3">
      <c r="B57" t="s">
        <v>23</v>
      </c>
      <c r="F57">
        <v>8003.3045738261235</v>
      </c>
    </row>
    <row r="58" spans="1:53" ht="14.45" x14ac:dyDescent="0.3">
      <c r="B58" t="s">
        <v>24</v>
      </c>
      <c r="F58">
        <f>F56/F57*100</f>
        <v>85.804375219731327</v>
      </c>
    </row>
    <row r="60" spans="1:53" x14ac:dyDescent="0.25">
      <c r="E60" t="s">
        <v>85</v>
      </c>
      <c r="J60" t="s">
        <v>86</v>
      </c>
    </row>
    <row r="61" spans="1:53" x14ac:dyDescent="0.25">
      <c r="A61" t="s">
        <v>37</v>
      </c>
      <c r="C61">
        <f>D4/D54</f>
        <v>0.84543166292899086</v>
      </c>
      <c r="D61">
        <f>C61*100</f>
        <v>84.543166292899087</v>
      </c>
      <c r="E61">
        <f>100-D61</f>
        <v>15.456833707100913</v>
      </c>
      <c r="H61">
        <f>D4/BA4</f>
        <v>0.72485085416264672</v>
      </c>
      <c r="I61">
        <f>H61*100</f>
        <v>72.485085416264667</v>
      </c>
      <c r="J61">
        <f>100-I61</f>
        <v>27.514914583735333</v>
      </c>
    </row>
    <row r="62" spans="1:53" x14ac:dyDescent="0.25">
      <c r="A62" t="s">
        <v>38</v>
      </c>
      <c r="C62">
        <f>E5/E54</f>
        <v>2.0720276665934102E-2</v>
      </c>
      <c r="D62">
        <f>C62*100</f>
        <v>2.0720276665934101</v>
      </c>
      <c r="E62">
        <f>100-D62</f>
        <v>97.927972333406586</v>
      </c>
      <c r="H62">
        <f>E5/BA5</f>
        <v>3.744993577471678E-2</v>
      </c>
      <c r="I62">
        <f>H62*100</f>
        <v>3.744993577471678</v>
      </c>
      <c r="J62">
        <f>100-I62</f>
        <v>96.255006422528325</v>
      </c>
    </row>
    <row r="63" spans="1:53" x14ac:dyDescent="0.25">
      <c r="A63" t="s">
        <v>39</v>
      </c>
      <c r="E63">
        <v>100</v>
      </c>
      <c r="I63">
        <f t="shared" ref="I63:I109" si="3">H63*100</f>
        <v>0</v>
      </c>
      <c r="J63">
        <f t="shared" ref="J63:J109" si="4">100-I63</f>
        <v>100</v>
      </c>
    </row>
    <row r="64" spans="1:53" x14ac:dyDescent="0.25">
      <c r="A64" t="s">
        <v>40</v>
      </c>
      <c r="E64">
        <v>100</v>
      </c>
      <c r="I64">
        <f t="shared" si="3"/>
        <v>0</v>
      </c>
      <c r="J64">
        <f t="shared" si="4"/>
        <v>100</v>
      </c>
    </row>
    <row r="65" spans="1:10" x14ac:dyDescent="0.25">
      <c r="A65" t="s">
        <v>41</v>
      </c>
      <c r="E65">
        <v>100</v>
      </c>
      <c r="I65">
        <f t="shared" si="3"/>
        <v>0</v>
      </c>
      <c r="J65">
        <f t="shared" si="4"/>
        <v>100</v>
      </c>
    </row>
    <row r="66" spans="1:10" x14ac:dyDescent="0.25">
      <c r="A66" t="s">
        <v>42</v>
      </c>
      <c r="C66">
        <f>I9/I54</f>
        <v>0.92620663541742443</v>
      </c>
      <c r="D66">
        <f>C66*100</f>
        <v>92.620663541742445</v>
      </c>
      <c r="E66">
        <f>100-D66</f>
        <v>7.3793364582575549</v>
      </c>
      <c r="H66">
        <f>I9/BA9</f>
        <v>0.91932610454892316</v>
      </c>
      <c r="I66">
        <f t="shared" si="3"/>
        <v>91.932610454892313</v>
      </c>
      <c r="J66">
        <f t="shared" si="4"/>
        <v>8.0673895451076874</v>
      </c>
    </row>
    <row r="67" spans="1:10" x14ac:dyDescent="0.25">
      <c r="A67" t="s">
        <v>43</v>
      </c>
      <c r="E67">
        <v>100</v>
      </c>
      <c r="I67">
        <f t="shared" si="3"/>
        <v>0</v>
      </c>
      <c r="J67">
        <f t="shared" si="4"/>
        <v>100</v>
      </c>
    </row>
    <row r="68" spans="1:10" x14ac:dyDescent="0.25">
      <c r="A68" t="s">
        <v>44</v>
      </c>
      <c r="E68">
        <v>100</v>
      </c>
      <c r="I68">
        <f t="shared" si="3"/>
        <v>0</v>
      </c>
      <c r="J68">
        <f t="shared" si="4"/>
        <v>100</v>
      </c>
    </row>
    <row r="69" spans="1:10" x14ac:dyDescent="0.25">
      <c r="A69" t="s">
        <v>45</v>
      </c>
      <c r="E69">
        <v>100</v>
      </c>
      <c r="I69">
        <f t="shared" si="3"/>
        <v>0</v>
      </c>
      <c r="J69">
        <f t="shared" si="4"/>
        <v>100</v>
      </c>
    </row>
    <row r="70" spans="1:10" x14ac:dyDescent="0.25">
      <c r="A70" t="s">
        <v>46</v>
      </c>
      <c r="E70">
        <v>100</v>
      </c>
      <c r="I70">
        <f t="shared" si="3"/>
        <v>0</v>
      </c>
      <c r="J70">
        <f t="shared" si="4"/>
        <v>100</v>
      </c>
    </row>
    <row r="71" spans="1:10" x14ac:dyDescent="0.25">
      <c r="A71" t="s">
        <v>47</v>
      </c>
      <c r="E71">
        <v>100</v>
      </c>
      <c r="H71">
        <f>N14/BA14</f>
        <v>4.9123293888467742E-2</v>
      </c>
      <c r="I71">
        <f t="shared" si="3"/>
        <v>4.9123293888467741</v>
      </c>
      <c r="J71">
        <f t="shared" si="4"/>
        <v>95.087670611153229</v>
      </c>
    </row>
    <row r="72" spans="1:10" x14ac:dyDescent="0.25">
      <c r="A72" t="s">
        <v>48</v>
      </c>
      <c r="C72">
        <f>O15/O54</f>
        <v>0.23038868988073294</v>
      </c>
      <c r="D72">
        <f>C72*100</f>
        <v>23.038868988073293</v>
      </c>
      <c r="E72">
        <f>100-D72</f>
        <v>76.96113101192671</v>
      </c>
      <c r="H72">
        <f>O15/BA15</f>
        <v>0.63486084953731536</v>
      </c>
      <c r="I72">
        <f t="shared" si="3"/>
        <v>63.486084953731535</v>
      </c>
      <c r="J72">
        <f t="shared" si="4"/>
        <v>36.513915046268465</v>
      </c>
    </row>
    <row r="73" spans="1:10" x14ac:dyDescent="0.25">
      <c r="A73" t="s">
        <v>49</v>
      </c>
      <c r="E73">
        <v>100</v>
      </c>
      <c r="I73">
        <f t="shared" si="3"/>
        <v>0</v>
      </c>
      <c r="J73">
        <f t="shared" si="4"/>
        <v>100</v>
      </c>
    </row>
    <row r="74" spans="1:10" x14ac:dyDescent="0.25">
      <c r="A74" t="s">
        <v>50</v>
      </c>
      <c r="E74">
        <v>100</v>
      </c>
      <c r="I74">
        <f t="shared" si="3"/>
        <v>0</v>
      </c>
      <c r="J74">
        <f t="shared" si="4"/>
        <v>100</v>
      </c>
    </row>
    <row r="75" spans="1:10" x14ac:dyDescent="0.25">
      <c r="A75" t="s">
        <v>51</v>
      </c>
      <c r="E75">
        <v>100</v>
      </c>
      <c r="I75">
        <f t="shared" si="3"/>
        <v>0</v>
      </c>
      <c r="J75">
        <f t="shared" si="4"/>
        <v>100</v>
      </c>
    </row>
    <row r="76" spans="1:10" x14ac:dyDescent="0.25">
      <c r="A76" t="s">
        <v>52</v>
      </c>
      <c r="E76">
        <v>100</v>
      </c>
      <c r="I76">
        <f t="shared" si="3"/>
        <v>0</v>
      </c>
      <c r="J76">
        <f t="shared" si="4"/>
        <v>100</v>
      </c>
    </row>
    <row r="77" spans="1:10" x14ac:dyDescent="0.25">
      <c r="A77" t="s">
        <v>53</v>
      </c>
      <c r="E77">
        <v>100</v>
      </c>
      <c r="I77">
        <f t="shared" si="3"/>
        <v>0</v>
      </c>
      <c r="J77">
        <f t="shared" si="4"/>
        <v>100</v>
      </c>
    </row>
    <row r="78" spans="1:10" x14ac:dyDescent="0.25">
      <c r="A78" t="s">
        <v>54</v>
      </c>
      <c r="E78">
        <v>100</v>
      </c>
      <c r="I78">
        <f t="shared" si="3"/>
        <v>0</v>
      </c>
      <c r="J78">
        <f t="shared" si="4"/>
        <v>100</v>
      </c>
    </row>
    <row r="79" spans="1:10" x14ac:dyDescent="0.25">
      <c r="A79" t="s">
        <v>55</v>
      </c>
      <c r="E79">
        <v>100</v>
      </c>
      <c r="I79">
        <f t="shared" si="3"/>
        <v>0</v>
      </c>
      <c r="J79">
        <f t="shared" si="4"/>
        <v>100</v>
      </c>
    </row>
    <row r="80" spans="1:10" x14ac:dyDescent="0.25">
      <c r="A80" t="s">
        <v>56</v>
      </c>
      <c r="C80">
        <f>W23/W54</f>
        <v>0.17147164019732938</v>
      </c>
      <c r="D80">
        <f>C80*100</f>
        <v>17.147164019732937</v>
      </c>
      <c r="E80">
        <f>100-D80</f>
        <v>82.852835980267059</v>
      </c>
      <c r="H80">
        <f>W23/BA23</f>
        <v>1</v>
      </c>
      <c r="I80">
        <f t="shared" si="3"/>
        <v>100</v>
      </c>
      <c r="J80">
        <f t="shared" si="4"/>
        <v>0</v>
      </c>
    </row>
    <row r="81" spans="1:10" x14ac:dyDescent="0.25">
      <c r="A81" t="s">
        <v>57</v>
      </c>
      <c r="C81">
        <f>X24/X54</f>
        <v>1</v>
      </c>
      <c r="D81">
        <v>100</v>
      </c>
      <c r="E81">
        <v>0</v>
      </c>
      <c r="H81">
        <f>X24/BA24</f>
        <v>1</v>
      </c>
      <c r="I81">
        <f t="shared" si="3"/>
        <v>100</v>
      </c>
      <c r="J81">
        <f t="shared" si="4"/>
        <v>0</v>
      </c>
    </row>
    <row r="82" spans="1:10" x14ac:dyDescent="0.25">
      <c r="A82" t="s">
        <v>58</v>
      </c>
      <c r="C82">
        <f>Y25/Y54</f>
        <v>0.9260709849215627</v>
      </c>
      <c r="D82">
        <f>C82*100</f>
        <v>92.607098492156268</v>
      </c>
      <c r="E82">
        <f>100-D82</f>
        <v>7.3929015078437317</v>
      </c>
      <c r="H82">
        <f>Y25/BA25</f>
        <v>0.89086594179523038</v>
      </c>
      <c r="I82">
        <f t="shared" si="3"/>
        <v>89.086594179523033</v>
      </c>
      <c r="J82">
        <f t="shared" si="4"/>
        <v>10.913405820476967</v>
      </c>
    </row>
    <row r="83" spans="1:10" x14ac:dyDescent="0.25">
      <c r="A83" t="s">
        <v>59</v>
      </c>
      <c r="C83">
        <f>Z26/Z54</f>
        <v>0.17439213657652239</v>
      </c>
      <c r="D83">
        <f>C83*100</f>
        <v>17.439213657652239</v>
      </c>
      <c r="E83">
        <f>100-D83</f>
        <v>82.560786342347768</v>
      </c>
      <c r="H83">
        <f>Z26/BA26</f>
        <v>0.36942762044330779</v>
      </c>
      <c r="I83">
        <f t="shared" si="3"/>
        <v>36.942762044330777</v>
      </c>
      <c r="J83">
        <f t="shared" si="4"/>
        <v>63.057237955669223</v>
      </c>
    </row>
    <row r="84" spans="1:10" x14ac:dyDescent="0.25">
      <c r="A84" t="s">
        <v>60</v>
      </c>
      <c r="E84">
        <v>100</v>
      </c>
      <c r="H84">
        <f>AA27/BA27</f>
        <v>0</v>
      </c>
      <c r="I84">
        <f t="shared" si="3"/>
        <v>0</v>
      </c>
      <c r="J84">
        <f t="shared" si="4"/>
        <v>100</v>
      </c>
    </row>
    <row r="85" spans="1:10" x14ac:dyDescent="0.25">
      <c r="A85" t="s">
        <v>61</v>
      </c>
      <c r="E85">
        <v>100</v>
      </c>
      <c r="H85">
        <v>0</v>
      </c>
      <c r="I85">
        <f t="shared" si="3"/>
        <v>0</v>
      </c>
      <c r="J85">
        <f t="shared" si="4"/>
        <v>100</v>
      </c>
    </row>
    <row r="86" spans="1:10" x14ac:dyDescent="0.25">
      <c r="A86" t="s">
        <v>62</v>
      </c>
      <c r="C86">
        <f>AC29/AC54</f>
        <v>2.3147133836853764E-2</v>
      </c>
      <c r="D86">
        <f t="shared" ref="D86:D94" si="5">C86*100</f>
        <v>2.3147133836853762</v>
      </c>
      <c r="E86">
        <f t="shared" ref="E86:E94" si="6">100-D86</f>
        <v>97.685286616314627</v>
      </c>
      <c r="H86">
        <f>AC29/BA29</f>
        <v>0.12155517323190862</v>
      </c>
      <c r="I86">
        <f t="shared" si="3"/>
        <v>12.155517323190862</v>
      </c>
      <c r="J86">
        <f t="shared" si="4"/>
        <v>87.844482676809136</v>
      </c>
    </row>
    <row r="87" spans="1:10" x14ac:dyDescent="0.25">
      <c r="A87" t="s">
        <v>63</v>
      </c>
      <c r="C87">
        <f>AD30/AD54</f>
        <v>0.98987862238766366</v>
      </c>
      <c r="D87">
        <f t="shared" si="5"/>
        <v>98.987862238766368</v>
      </c>
      <c r="E87">
        <f t="shared" si="6"/>
        <v>1.0121377612336317</v>
      </c>
      <c r="H87">
        <f>AD30/BA30</f>
        <v>0.92307598571207716</v>
      </c>
      <c r="I87">
        <f t="shared" si="3"/>
        <v>92.30759857120772</v>
      </c>
      <c r="J87">
        <f t="shared" si="4"/>
        <v>7.6924014287922802</v>
      </c>
    </row>
    <row r="88" spans="1:10" x14ac:dyDescent="0.25">
      <c r="A88" t="s">
        <v>64</v>
      </c>
      <c r="C88">
        <f>AE31/AE54</f>
        <v>0.47904962361109371</v>
      </c>
      <c r="D88">
        <f t="shared" si="5"/>
        <v>47.904962361109369</v>
      </c>
      <c r="E88">
        <f t="shared" si="6"/>
        <v>52.095037638890631</v>
      </c>
      <c r="H88">
        <f>AE31/BA31</f>
        <v>0.63567316005315178</v>
      </c>
      <c r="I88">
        <f t="shared" si="3"/>
        <v>63.567316005315178</v>
      </c>
      <c r="J88">
        <f t="shared" si="4"/>
        <v>36.432683994684822</v>
      </c>
    </row>
    <row r="89" spans="1:10" x14ac:dyDescent="0.25">
      <c r="A89" t="s">
        <v>65</v>
      </c>
      <c r="C89">
        <f>AF32/AF54</f>
        <v>4.1450993097316556E-2</v>
      </c>
      <c r="D89">
        <f t="shared" si="5"/>
        <v>4.1450993097316555</v>
      </c>
      <c r="E89">
        <f t="shared" si="6"/>
        <v>95.854900690268352</v>
      </c>
      <c r="H89">
        <f>AF32/BA32</f>
        <v>0.83435477636013444</v>
      </c>
      <c r="I89">
        <f t="shared" si="3"/>
        <v>83.435477636013445</v>
      </c>
      <c r="J89">
        <f t="shared" si="4"/>
        <v>16.564522363986555</v>
      </c>
    </row>
    <row r="90" spans="1:10" x14ac:dyDescent="0.25">
      <c r="A90" t="s">
        <v>13</v>
      </c>
      <c r="C90">
        <f>AG33/AG54</f>
        <v>0.95846623637587525</v>
      </c>
      <c r="D90">
        <f>C90*100</f>
        <v>95.846623637587527</v>
      </c>
      <c r="E90">
        <f t="shared" si="6"/>
        <v>4.1533763624124731</v>
      </c>
      <c r="H90">
        <f>AG33/BA33</f>
        <v>0.97993376531939036</v>
      </c>
      <c r="I90">
        <f t="shared" si="3"/>
        <v>97.993376531939035</v>
      </c>
      <c r="J90">
        <f t="shared" si="4"/>
        <v>2.0066234680609654</v>
      </c>
    </row>
    <row r="91" spans="1:10" x14ac:dyDescent="0.25">
      <c r="A91" t="s">
        <v>66</v>
      </c>
      <c r="C91">
        <f>AH34/AH54</f>
        <v>0.35001436656463358</v>
      </c>
      <c r="D91">
        <f t="shared" si="5"/>
        <v>35.001436656463355</v>
      </c>
      <c r="E91">
        <f t="shared" si="6"/>
        <v>64.998563343536645</v>
      </c>
      <c r="H91">
        <f>AH34/BA34</f>
        <v>0.9393891600656743</v>
      </c>
      <c r="I91">
        <f t="shared" si="3"/>
        <v>93.938916006567425</v>
      </c>
      <c r="J91">
        <f t="shared" si="4"/>
        <v>6.0610839934325753</v>
      </c>
    </row>
    <row r="92" spans="1:10" x14ac:dyDescent="0.25">
      <c r="A92" t="s">
        <v>67</v>
      </c>
      <c r="C92">
        <f>AI35/AI54</f>
        <v>0.51068711199502925</v>
      </c>
      <c r="D92">
        <f t="shared" si="5"/>
        <v>51.068711199502928</v>
      </c>
      <c r="E92">
        <f t="shared" si="6"/>
        <v>48.931288800497072</v>
      </c>
      <c r="H92">
        <f>AI35/BA35</f>
        <v>0.77780510543892656</v>
      </c>
      <c r="I92">
        <f t="shared" si="3"/>
        <v>77.78051054389266</v>
      </c>
      <c r="J92">
        <f t="shared" si="4"/>
        <v>22.21948945610734</v>
      </c>
    </row>
    <row r="93" spans="1:10" x14ac:dyDescent="0.25">
      <c r="A93" t="s">
        <v>68</v>
      </c>
      <c r="C93">
        <f>AJ36/AJ54</f>
        <v>0.91770940393268852</v>
      </c>
      <c r="D93">
        <f t="shared" si="5"/>
        <v>91.770940393268859</v>
      </c>
      <c r="E93">
        <f t="shared" si="6"/>
        <v>8.2290596067311412</v>
      </c>
      <c r="H93">
        <f>AJ36/BA36</f>
        <v>0.4648085658694967</v>
      </c>
      <c r="I93">
        <f t="shared" si="3"/>
        <v>46.48085658694967</v>
      </c>
      <c r="J93">
        <f t="shared" si="4"/>
        <v>53.51914341305033</v>
      </c>
    </row>
    <row r="94" spans="1:10" x14ac:dyDescent="0.25">
      <c r="A94" t="s">
        <v>69</v>
      </c>
      <c r="C94">
        <f>AK37/AK54</f>
        <v>0.88106520238173758</v>
      </c>
      <c r="D94">
        <f t="shared" si="5"/>
        <v>88.106520238173758</v>
      </c>
      <c r="E94">
        <f t="shared" si="6"/>
        <v>11.893479761826242</v>
      </c>
      <c r="H94">
        <f>AK37/BA37</f>
        <v>0.67628263928053278</v>
      </c>
      <c r="I94">
        <f t="shared" si="3"/>
        <v>67.628263928053272</v>
      </c>
      <c r="J94">
        <f t="shared" si="4"/>
        <v>32.371736071946728</v>
      </c>
    </row>
    <row r="95" spans="1:10" x14ac:dyDescent="0.25">
      <c r="A95" t="s">
        <v>70</v>
      </c>
      <c r="E95">
        <v>100</v>
      </c>
      <c r="H95">
        <v>0</v>
      </c>
      <c r="I95">
        <f t="shared" si="3"/>
        <v>0</v>
      </c>
      <c r="J95">
        <f t="shared" si="4"/>
        <v>100</v>
      </c>
    </row>
    <row r="96" spans="1:10" x14ac:dyDescent="0.25">
      <c r="A96" t="s">
        <v>71</v>
      </c>
      <c r="E96">
        <v>100</v>
      </c>
      <c r="H96">
        <v>0</v>
      </c>
      <c r="I96">
        <f t="shared" si="3"/>
        <v>0</v>
      </c>
      <c r="J96">
        <f t="shared" si="4"/>
        <v>100</v>
      </c>
    </row>
    <row r="97" spans="1:10" x14ac:dyDescent="0.25">
      <c r="A97" t="s">
        <v>72</v>
      </c>
      <c r="C97">
        <f>AN40/AN54</f>
        <v>0.63942501650263572</v>
      </c>
      <c r="D97">
        <f>C97*100</f>
        <v>63.942501650263573</v>
      </c>
      <c r="E97">
        <f>100-D97</f>
        <v>36.057498349736427</v>
      </c>
      <c r="H97">
        <f>AN40/BA40</f>
        <v>0.41822706922214392</v>
      </c>
      <c r="I97">
        <f t="shared" si="3"/>
        <v>41.822706922214394</v>
      </c>
      <c r="J97">
        <f t="shared" si="4"/>
        <v>58.177293077785606</v>
      </c>
    </row>
    <row r="98" spans="1:10" x14ac:dyDescent="0.25">
      <c r="A98" t="s">
        <v>73</v>
      </c>
      <c r="E98">
        <v>100</v>
      </c>
      <c r="H98">
        <v>0</v>
      </c>
      <c r="I98">
        <f t="shared" si="3"/>
        <v>0</v>
      </c>
      <c r="J98">
        <f t="shared" si="4"/>
        <v>100</v>
      </c>
    </row>
    <row r="99" spans="1:10" x14ac:dyDescent="0.25">
      <c r="A99" t="s">
        <v>74</v>
      </c>
      <c r="C99">
        <f>AP42/AP54</f>
        <v>0.31534618310280349</v>
      </c>
      <c r="D99">
        <f>C99*100</f>
        <v>31.534618310280351</v>
      </c>
      <c r="E99">
        <f>100-D99</f>
        <v>68.465381689719649</v>
      </c>
      <c r="H99">
        <f>AP42/BA43</f>
        <v>7.5665122974781062E-4</v>
      </c>
      <c r="I99">
        <f t="shared" si="3"/>
        <v>7.5665122974781063E-2</v>
      </c>
      <c r="J99">
        <f t="shared" si="4"/>
        <v>99.924334877025217</v>
      </c>
    </row>
    <row r="100" spans="1:10" x14ac:dyDescent="0.25">
      <c r="A100" t="s">
        <v>75</v>
      </c>
      <c r="C100">
        <f>AQ43/AQ54</f>
        <v>0.8913278626152904</v>
      </c>
      <c r="D100">
        <f>C100*100</f>
        <v>89.132786261529034</v>
      </c>
      <c r="E100">
        <f>100-D100</f>
        <v>10.867213738470966</v>
      </c>
      <c r="H100">
        <f>AQ43/BA43</f>
        <v>0.75894824831403485</v>
      </c>
      <c r="I100">
        <f t="shared" si="3"/>
        <v>75.894824831403483</v>
      </c>
      <c r="J100">
        <f t="shared" si="4"/>
        <v>24.105175168596517</v>
      </c>
    </row>
    <row r="101" spans="1:10" x14ac:dyDescent="0.25">
      <c r="A101" t="s">
        <v>76</v>
      </c>
      <c r="E101">
        <v>100</v>
      </c>
      <c r="H101">
        <f>0</f>
        <v>0</v>
      </c>
      <c r="I101">
        <f t="shared" si="3"/>
        <v>0</v>
      </c>
      <c r="J101">
        <f t="shared" si="4"/>
        <v>100</v>
      </c>
    </row>
    <row r="102" spans="1:10" x14ac:dyDescent="0.25">
      <c r="A102" t="s">
        <v>77</v>
      </c>
      <c r="C102">
        <f>AS45/AS54</f>
        <v>0.57774649072588935</v>
      </c>
      <c r="D102">
        <f>C102*100</f>
        <v>57.774649072588936</v>
      </c>
      <c r="E102">
        <f>100-D102</f>
        <v>42.225350927411064</v>
      </c>
      <c r="H102">
        <f>AS45/BA45</f>
        <v>1</v>
      </c>
      <c r="I102">
        <f t="shared" si="3"/>
        <v>100</v>
      </c>
      <c r="J102">
        <f t="shared" si="4"/>
        <v>0</v>
      </c>
    </row>
    <row r="103" spans="1:10" x14ac:dyDescent="0.25">
      <c r="A103" t="s">
        <v>78</v>
      </c>
      <c r="E103">
        <v>100</v>
      </c>
      <c r="H103">
        <v>0</v>
      </c>
      <c r="I103">
        <f t="shared" si="3"/>
        <v>0</v>
      </c>
      <c r="J103">
        <f t="shared" si="4"/>
        <v>100</v>
      </c>
    </row>
    <row r="104" spans="1:10" x14ac:dyDescent="0.25">
      <c r="A104" t="s">
        <v>79</v>
      </c>
      <c r="C104">
        <f>AU47/AU54</f>
        <v>0.11706445663484831</v>
      </c>
      <c r="D104">
        <f>C104*100</f>
        <v>11.70644566348483</v>
      </c>
      <c r="E104">
        <f>100-D104</f>
        <v>88.293554336515172</v>
      </c>
      <c r="H104">
        <f>AU47/BA47</f>
        <v>1</v>
      </c>
      <c r="I104">
        <f t="shared" si="3"/>
        <v>100</v>
      </c>
      <c r="J104">
        <f t="shared" si="4"/>
        <v>0</v>
      </c>
    </row>
    <row r="105" spans="1:10" x14ac:dyDescent="0.25">
      <c r="A105" t="s">
        <v>80</v>
      </c>
      <c r="C105">
        <f>AV48/AV54</f>
        <v>1</v>
      </c>
      <c r="D105">
        <f>C105*100</f>
        <v>100</v>
      </c>
      <c r="E105">
        <f>100-D105</f>
        <v>0</v>
      </c>
      <c r="H105">
        <f>AV48/BA48</f>
        <v>0.12508651755097688</v>
      </c>
      <c r="I105">
        <f t="shared" si="3"/>
        <v>12.508651755097688</v>
      </c>
      <c r="J105">
        <f t="shared" si="4"/>
        <v>87.491348244902312</v>
      </c>
    </row>
    <row r="106" spans="1:10" x14ac:dyDescent="0.25">
      <c r="A106" t="s">
        <v>81</v>
      </c>
      <c r="C106">
        <f>AW49/AW54</f>
        <v>0.41651273752624596</v>
      </c>
      <c r="D106">
        <f>C106*100</f>
        <v>41.651273752624597</v>
      </c>
      <c r="E106">
        <f>100-D106</f>
        <v>58.348726247375403</v>
      </c>
      <c r="H106">
        <f>AW49/BA49</f>
        <v>0.40959898087902347</v>
      </c>
      <c r="I106">
        <f t="shared" si="3"/>
        <v>40.959898087902346</v>
      </c>
      <c r="J106">
        <f t="shared" si="4"/>
        <v>59.040101912097654</v>
      </c>
    </row>
    <row r="107" spans="1:10" x14ac:dyDescent="0.25">
      <c r="A107" t="s">
        <v>82</v>
      </c>
      <c r="C107">
        <f>AX50/AX54</f>
        <v>0.86009652447984608</v>
      </c>
      <c r="D107">
        <f>C107*100</f>
        <v>86.009652447984607</v>
      </c>
      <c r="E107">
        <f>100-D107</f>
        <v>13.990347552015393</v>
      </c>
      <c r="H107">
        <f>AX50/BA50</f>
        <v>0.52535916462163335</v>
      </c>
      <c r="I107">
        <f t="shared" si="3"/>
        <v>52.535916462163335</v>
      </c>
      <c r="J107">
        <f t="shared" si="4"/>
        <v>47.464083537836665</v>
      </c>
    </row>
    <row r="108" spans="1:10" x14ac:dyDescent="0.25">
      <c r="A108" t="s">
        <v>83</v>
      </c>
      <c r="C108">
        <f>AY51/AY54</f>
        <v>0.75192332986069477</v>
      </c>
      <c r="D108">
        <f>C108*100</f>
        <v>75.192332986069474</v>
      </c>
      <c r="E108">
        <f>100-D108</f>
        <v>24.807667013930526</v>
      </c>
      <c r="H108">
        <f>AY51/BA51</f>
        <v>0.70468324780266089</v>
      </c>
      <c r="I108">
        <f t="shared" si="3"/>
        <v>70.468324780266087</v>
      </c>
      <c r="J108">
        <f t="shared" si="4"/>
        <v>29.531675219733913</v>
      </c>
    </row>
    <row r="109" spans="1:10" x14ac:dyDescent="0.25">
      <c r="A109" t="s">
        <v>84</v>
      </c>
      <c r="C109">
        <v>0</v>
      </c>
      <c r="D109">
        <v>0</v>
      </c>
      <c r="E109">
        <v>100</v>
      </c>
      <c r="H109">
        <v>0</v>
      </c>
      <c r="I109">
        <f t="shared" si="3"/>
        <v>0</v>
      </c>
      <c r="J109">
        <f t="shared" si="4"/>
        <v>100</v>
      </c>
    </row>
    <row r="117" spans="1:5" x14ac:dyDescent="0.25">
      <c r="A117" t="s">
        <v>27</v>
      </c>
      <c r="C117">
        <f>SUM(D4,E5,F6,G7,H8,I9,J10,K11,L12,M13,N14,O15,P16,Q17,R18,S19,T20,U21,V22,W23,X24,Y25,Z26,AA27,AB28,AC29,AD30,AE31,AF32,AG33,AH34,AI35,AJ36,AK37,AL38,AM39,AN40,AO41,AP42,AQ43,AR44,AS45,AT46,AU47,AV48,AW49,AX50,AY51,AZ52)</f>
        <v>6867.1854865036858</v>
      </c>
    </row>
    <row r="119" spans="1:5" x14ac:dyDescent="0.25">
      <c r="A119" t="s">
        <v>28</v>
      </c>
      <c r="C119">
        <f>(BA4*D54)+(BA5*E54)+(BA6*F54)+(BA7*G54)+(BA8*H54)+(BA9*I54)+(BA10*J54)+(BA11*K54)+(BA12*L54)+(BA13*M54)+(BA14*N54)+(BA15*O54)+(BA16*P54)+(BA17*Q54)+(BA18*R54)+(BA19*S54)+(BA20*T54)+(BA21*U54)+(BA22*V54)+(BA23*W54)+(BA24*X54)+(BA25*Y54)+(BA26*Z54)+(BA27*AA54)+(BA28*AB54)+(BA29*AC54)+(BA30*AD54)+(BA31*AE54)+(BA32*AF54)+(BA33*AG54)+(BA34*AH54)+(BA35*AI54)+(BA36*AJ54)+(BA37*AK54)+(BA38*AL54)+(BA39*AM54)+(BA40*AN54)+(BA41*AO54)+(BA42*AP54)+(BA43*AQ54)+(BA44*AR54)+(BA45*AS54)+(BA46*AT54)+(BA47*AU54)+(BA48*AV54)+(BA49*AW54)+(BA50*AX54)+(BA51*AY54)+(BA52*AZ54)</f>
        <v>14962938.279257027</v>
      </c>
    </row>
    <row r="123" spans="1:5" x14ac:dyDescent="0.25">
      <c r="C123">
        <f>8003*6459</f>
        <v>51691377</v>
      </c>
      <c r="D123">
        <f>C123-C119</f>
        <v>36728438.720742971</v>
      </c>
    </row>
    <row r="124" spans="1:5" x14ac:dyDescent="0.25">
      <c r="E124">
        <f>D123/D125</f>
        <v>0.74826089035707177</v>
      </c>
    </row>
    <row r="125" spans="1:5" x14ac:dyDescent="0.25">
      <c r="C125">
        <f>8003*8003</f>
        <v>64048009</v>
      </c>
      <c r="D125">
        <f>C125-C119</f>
        <v>49085070.720742971</v>
      </c>
    </row>
    <row r="129" spans="1:9" x14ac:dyDescent="0.25">
      <c r="A129" t="s">
        <v>29</v>
      </c>
      <c r="B129">
        <v>8003.3045738261235</v>
      </c>
    </row>
    <row r="130" spans="1:9" x14ac:dyDescent="0.25">
      <c r="A130" t="s">
        <v>30</v>
      </c>
      <c r="B130">
        <f>C117</f>
        <v>6867.1854865036858</v>
      </c>
      <c r="E130">
        <f>B129*B130</f>
        <v>54960177.013447322</v>
      </c>
      <c r="F130">
        <f>E130-B131</f>
        <v>39997238.734190293</v>
      </c>
      <c r="H130">
        <f>F130/F131</f>
        <v>0.81477576956345943</v>
      </c>
      <c r="I130">
        <f>H130*100</f>
        <v>81.477576956345942</v>
      </c>
    </row>
    <row r="131" spans="1:9" x14ac:dyDescent="0.25">
      <c r="A131" t="s">
        <v>31</v>
      </c>
      <c r="B131">
        <f>C119</f>
        <v>14962938.279257027</v>
      </c>
      <c r="E131">
        <f>8003.3*8003.3</f>
        <v>64052810.890000001</v>
      </c>
      <c r="F131">
        <f>E131-B131</f>
        <v>49089872.610742971</v>
      </c>
    </row>
    <row r="133" spans="1:9" x14ac:dyDescent="0.25">
      <c r="A133" t="s">
        <v>36</v>
      </c>
      <c r="B133">
        <f>I130</f>
        <v>81.477576956345942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Readme</vt:lpstr>
      <vt:lpstr>High vs Low matrix</vt:lpstr>
      <vt:lpstr>Level II matrix</vt:lpstr>
      <vt:lpstr>Level III matrix</vt:lpstr>
      <vt:lpstr>Level III matrix (HH)</vt:lpstr>
    </vt:vector>
  </TitlesOfParts>
  <Company>Teagasc</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John Finn</dc:creator>
  <cp:lastModifiedBy>John Finn</cp:lastModifiedBy>
  <dcterms:created xsi:type="dcterms:W3CDTF">2019-08-19T09:01:42Z</dcterms:created>
  <dcterms:modified xsi:type="dcterms:W3CDTF">2019-10-30T15:06:35Z</dcterms:modified>
</cp:coreProperties>
</file>